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280" windowHeight="13200" activeTab="3"/>
  </bookViews>
  <sheets>
    <sheet name="числ" sheetId="1" r:id="rId1"/>
    <sheet name="Лист1" sheetId="2" r:id="rId2"/>
    <sheet name="численность с ПБ и без ГСПК" sheetId="3" r:id="rId3"/>
    <sheet name="все" sheetId="4" r:id="rId4"/>
  </sheets>
  <definedNames>
    <definedName name="_xlnm._FilterDatabase" localSheetId="0" hidden="1">числ!$A$1:$I$139</definedName>
    <definedName name="Z_35687543_6D91_4D8F_9EEC_DB58FDE831D5_.wvu.Cols" localSheetId="0" hidden="1">числ!$A:$A,числ!#REF!</definedName>
    <definedName name="Z_FC724206_E0DB_45B5_965D_37963C458CC7_.wvu.Cols" localSheetId="0" hidden="1">числ!$A:$A,числ!#REF!</definedName>
  </definedNames>
  <calcPr calcId="145621"/>
  <customWorkbookViews>
    <customWorkbookView name="Пряхина Александра Викторовна - Личное представление" guid="{FC724206-E0DB-45B5-965D-37963C458CC7}" mergeInterval="0" personalView="1" maximized="1" xWindow="-8" yWindow="-8" windowWidth="1936" windowHeight="1176" activeSheetId="1"/>
    <customWorkbookView name="Бережная Марина Александровна - Личное представление" guid="{35687543-6D91-4D8F-9EEC-DB58FDE831D5}" mergeInterval="0" personalView="1" maximized="1" xWindow="-8" yWindow="-8" windowWidth="1936" windowHeight="1056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74" i="4" l="1"/>
  <c r="H176" i="4" l="1"/>
  <c r="H175" i="4"/>
  <c r="H172" i="4"/>
  <c r="H171" i="4"/>
  <c r="H170" i="4"/>
  <c r="H168" i="4"/>
  <c r="H167" i="4"/>
  <c r="H166" i="4"/>
  <c r="H164" i="4"/>
  <c r="H163" i="4"/>
  <c r="H162" i="4"/>
  <c r="H160" i="4"/>
  <c r="H159" i="4"/>
  <c r="H158" i="4"/>
  <c r="H156" i="4"/>
  <c r="H155" i="4"/>
  <c r="H154" i="4"/>
  <c r="H152" i="4"/>
  <c r="H151" i="4"/>
  <c r="H150" i="4"/>
  <c r="H148" i="4"/>
  <c r="H147" i="4"/>
  <c r="H146" i="4"/>
  <c r="H144" i="4"/>
  <c r="H143" i="4"/>
  <c r="H142" i="4"/>
  <c r="H140" i="4"/>
  <c r="H139" i="4"/>
  <c r="H138" i="4"/>
  <c r="H136" i="4"/>
  <c r="H135" i="4"/>
  <c r="H134" i="4"/>
  <c r="H132" i="4"/>
  <c r="H131" i="4"/>
  <c r="H130" i="4"/>
  <c r="H128" i="4"/>
  <c r="H127" i="4"/>
  <c r="H126" i="4"/>
  <c r="H124" i="4"/>
  <c r="H123" i="4"/>
  <c r="H122" i="4"/>
  <c r="H120" i="4" l="1"/>
  <c r="H119" i="4"/>
  <c r="H118" i="4"/>
  <c r="H112" i="4"/>
  <c r="H111" i="4"/>
  <c r="H110" i="4"/>
  <c r="H108" i="4"/>
  <c r="H107" i="4"/>
  <c r="H106" i="4"/>
  <c r="H104" i="4"/>
  <c r="H103" i="4"/>
  <c r="H102" i="4"/>
  <c r="H100" i="4"/>
  <c r="H99" i="4"/>
  <c r="H98" i="4"/>
  <c r="H96" i="4"/>
  <c r="H95" i="4"/>
  <c r="H94" i="4"/>
  <c r="H92" i="4"/>
  <c r="H91" i="4"/>
  <c r="H90" i="4"/>
  <c r="H88" i="4"/>
  <c r="H87" i="4"/>
  <c r="H86" i="4"/>
  <c r="H84" i="4"/>
  <c r="H83" i="4"/>
  <c r="H82" i="4"/>
  <c r="H80" i="4"/>
  <c r="H79" i="4"/>
  <c r="H78" i="4"/>
  <c r="H76" i="4"/>
  <c r="H75" i="4"/>
  <c r="H74" i="4"/>
  <c r="H72" i="4"/>
  <c r="H71" i="4"/>
  <c r="H70" i="4"/>
  <c r="H67" i="4"/>
  <c r="H66" i="4"/>
  <c r="H65" i="4"/>
  <c r="H62" i="4"/>
  <c r="H61" i="4"/>
  <c r="H60" i="4"/>
  <c r="H57" i="4"/>
  <c r="H56" i="4"/>
  <c r="H55" i="4"/>
  <c r="H53" i="4"/>
  <c r="H52" i="4"/>
  <c r="H51" i="4"/>
  <c r="H48" i="4"/>
  <c r="H47" i="4"/>
  <c r="H46" i="4"/>
  <c r="H43" i="4"/>
  <c r="H42" i="4"/>
  <c r="H41" i="4"/>
  <c r="H38" i="4"/>
  <c r="H37" i="4"/>
  <c r="H36" i="4"/>
  <c r="H34" i="4"/>
  <c r="H33" i="4"/>
  <c r="H32" i="4"/>
  <c r="H29" i="4"/>
  <c r="H28" i="4"/>
  <c r="H27" i="4"/>
  <c r="H24" i="4"/>
  <c r="H23" i="4"/>
  <c r="H22" i="4"/>
  <c r="H19" i="4"/>
  <c r="H18" i="4"/>
  <c r="H17" i="4"/>
  <c r="H14" i="4"/>
  <c r="H13" i="4"/>
  <c r="H12" i="4"/>
  <c r="H9" i="4"/>
  <c r="H8" i="4"/>
  <c r="H7" i="4"/>
  <c r="G196" i="4"/>
  <c r="H196" i="4" s="1"/>
  <c r="G195" i="4"/>
  <c r="H195" i="4" s="1"/>
  <c r="G194" i="4"/>
  <c r="H194" i="4" s="1"/>
  <c r="H186" i="4"/>
  <c r="H185" i="4"/>
  <c r="H184" i="4"/>
  <c r="H116" i="4"/>
  <c r="H115" i="4"/>
  <c r="H114" i="4"/>
  <c r="I114" i="3"/>
  <c r="I113" i="3"/>
  <c r="I112" i="3"/>
  <c r="H192" i="3"/>
  <c r="I192" i="3" s="1"/>
  <c r="H194" i="3"/>
  <c r="I194" i="3" s="1"/>
  <c r="H193" i="3"/>
  <c r="I193" i="3" s="1"/>
  <c r="I184" i="3"/>
  <c r="I183" i="3"/>
  <c r="I182" i="3"/>
  <c r="H202" i="4" l="1"/>
  <c r="I197" i="3"/>
  <c r="H203" i="4"/>
  <c r="H204" i="4"/>
  <c r="H199" i="4"/>
  <c r="H206" i="4" l="1"/>
  <c r="H207" i="4" s="1"/>
  <c r="H208" i="4" s="1"/>
  <c r="C7" i="2"/>
  <c r="B7" i="2"/>
  <c r="H151" i="1" l="1"/>
  <c r="H150" i="1"/>
  <c r="H156" i="1" s="1"/>
  <c r="H157" i="1" l="1"/>
  <c r="I156" i="1"/>
  <c r="I146" i="1"/>
  <c r="I148" i="1" l="1"/>
  <c r="I147" i="1"/>
  <c r="I157" i="1" l="1"/>
  <c r="H158" i="1"/>
  <c r="I158" i="1" s="1"/>
  <c r="I161" i="1" l="1"/>
</calcChain>
</file>

<file path=xl/sharedStrings.xml><?xml version="1.0" encoding="utf-8"?>
<sst xmlns="http://schemas.openxmlformats.org/spreadsheetml/2006/main" count="939" uniqueCount="132">
  <si>
    <t>Наименование распорядителя</t>
  </si>
  <si>
    <t>№ п/п</t>
  </si>
  <si>
    <t>Целевая  статья</t>
  </si>
  <si>
    <t>Учреждение</t>
  </si>
  <si>
    <t>Лицевой счет</t>
  </si>
  <si>
    <t>Наименование учреждения</t>
  </si>
  <si>
    <t>Администрация Адмиралтейского района Санкт-Петербурга</t>
  </si>
  <si>
    <t>0110010080</t>
  </si>
  <si>
    <t>0481010</t>
  </si>
  <si>
    <t>СПб ГБУ "ПНД № 10"</t>
  </si>
  <si>
    <t>Администрация Василеостровского района Санкт-Петербурга</t>
  </si>
  <si>
    <t>0491013</t>
  </si>
  <si>
    <t>СПб ГБУЗ "ПНД № 1"</t>
  </si>
  <si>
    <t>Администрация Выборгского района Санкт-Петербурга</t>
  </si>
  <si>
    <t>7802091710</t>
  </si>
  <si>
    <t>0501017</t>
  </si>
  <si>
    <t>СПб ГБУЗ "ПНД № 2"</t>
  </si>
  <si>
    <t>Администрация Колпинского района Санкт-Петербурга</t>
  </si>
  <si>
    <t>0531023</t>
  </si>
  <si>
    <t>СПб ГБУЗ "ПНД № 6"</t>
  </si>
  <si>
    <t>Администрация Красногвардейского района Санкт-Петербурга</t>
  </si>
  <si>
    <t>0541010</t>
  </si>
  <si>
    <t>СПб ГБУЗ ПНД № 5</t>
  </si>
  <si>
    <t>Администрация Московского района Санкт-Петербурга</t>
  </si>
  <si>
    <t>7810208176</t>
  </si>
  <si>
    <t>0591033</t>
  </si>
  <si>
    <t>ПНД №8</t>
  </si>
  <si>
    <t>Администрация Невского района Санкт-Петербурга</t>
  </si>
  <si>
    <t>0601003</t>
  </si>
  <si>
    <t>СПб ГБУЗ "ПНД № 9 Невского района"</t>
  </si>
  <si>
    <t>Администрация Петроградского района Санкт-Петербурга</t>
  </si>
  <si>
    <t>7813103559</t>
  </si>
  <si>
    <t>0621015</t>
  </si>
  <si>
    <t>СПб ГБУЗ "ПНД № 3"</t>
  </si>
  <si>
    <t>Администрация Приморского района Санкт-Петербурга</t>
  </si>
  <si>
    <t>7813338617</t>
  </si>
  <si>
    <t>0640148</t>
  </si>
  <si>
    <t>СПб ГКУЗ "ПНД № 4"</t>
  </si>
  <si>
    <t>Администрация Фрунзенского района Санкт-Петербурга</t>
  </si>
  <si>
    <t>7826007179</t>
  </si>
  <si>
    <t>0661026</t>
  </si>
  <si>
    <t>СПб ГБУЗ "ПНД Фрунзенского района"</t>
  </si>
  <si>
    <t>Комитет по здравоохранению</t>
  </si>
  <si>
    <t>7805132034</t>
  </si>
  <si>
    <t>0151158</t>
  </si>
  <si>
    <t>СПб ГБУЗ ПТД № 16</t>
  </si>
  <si>
    <t>0151084</t>
  </si>
  <si>
    <t>СПб ГБУЗ МПППТД № 3</t>
  </si>
  <si>
    <t>7826666333</t>
  </si>
  <si>
    <t>0151155</t>
  </si>
  <si>
    <t>СПб ГБУЗ "ПТД № 12"</t>
  </si>
  <si>
    <t>0151159</t>
  </si>
  <si>
    <t>СПб ГБУЗ "ПТД № 17"</t>
  </si>
  <si>
    <t>0151151</t>
  </si>
  <si>
    <t>СПб ГБУЗ "ПТД № 4"</t>
  </si>
  <si>
    <t>7815023860</t>
  </si>
  <si>
    <t>0151153</t>
  </si>
  <si>
    <t>СПб ГБУЗ ПТД №8</t>
  </si>
  <si>
    <t>0151157</t>
  </si>
  <si>
    <t>СПб ГБУЗ "ПТД №15"</t>
  </si>
  <si>
    <t>7804027460</t>
  </si>
  <si>
    <t>0151152</t>
  </si>
  <si>
    <t>СПб ГБУЗ "ПТД № 5"</t>
  </si>
  <si>
    <t>7802172864</t>
  </si>
  <si>
    <t>0151154</t>
  </si>
  <si>
    <t>СПб ГБУЗ "ПТД №11"</t>
  </si>
  <si>
    <t>0151156</t>
  </si>
  <si>
    <t>СПб ГБУЗ "Противотуберкулезный диспансер №14"</t>
  </si>
  <si>
    <t>0151150</t>
  </si>
  <si>
    <t>СПб ГБУЗ "ПТД № 2"</t>
  </si>
  <si>
    <t>СПб ГБУЗ ГССМП</t>
  </si>
  <si>
    <t>0120010270</t>
  </si>
  <si>
    <t>0150079</t>
  </si>
  <si>
    <t>СПб ГКУЗ "ГСПК"</t>
  </si>
  <si>
    <t>Тип финансирования</t>
  </si>
  <si>
    <t>Бюджет</t>
  </si>
  <si>
    <t>Врачи</t>
  </si>
  <si>
    <t>Средний медицинский персонал</t>
  </si>
  <si>
    <t>Младший медицинский персонал</t>
  </si>
  <si>
    <t>Численность медицинского персонала медицинских учреждений, оказывающих скорую помощь</t>
  </si>
  <si>
    <t>Отделения, оказывающие первичную медико-санитарную помощь, функционирующие за счет средств бюджета Санкт-Петербурга</t>
  </si>
  <si>
    <t>ВСЕГО</t>
  </si>
  <si>
    <t>Численность по АУУ+ (человек) / по АИС-БП тарификации (физ.лица) на 1 декабря 2022 г.</t>
  </si>
  <si>
    <t>Администрация Кировского района Санкт-Петербурга</t>
  </si>
  <si>
    <t>0521099</t>
  </si>
  <si>
    <t>СПб ГБУЗ ВФД №3</t>
  </si>
  <si>
    <t>0541007</t>
  </si>
  <si>
    <t>СПб ГБУЗ "ВФД Красногвардейского района"</t>
  </si>
  <si>
    <t>0621019</t>
  </si>
  <si>
    <t>СПб ГБУЗ "МВФД № 1"</t>
  </si>
  <si>
    <t>0151067</t>
  </si>
  <si>
    <t>СПб ГБУЗ ГВФД</t>
  </si>
  <si>
    <t>0151012</t>
  </si>
  <si>
    <t>СПб ГБУЗ "ГНБ"</t>
  </si>
  <si>
    <t>0150043</t>
  </si>
  <si>
    <t>СПб ГКУЗ "Амбулатория Мариинская"</t>
  </si>
  <si>
    <t>СПб ГАУЗ "Городская поликлиника №40"</t>
  </si>
  <si>
    <t>СПб ГБУЗ "Городская клиническая больница № 31"</t>
  </si>
  <si>
    <t>КОСГУ 211 (тыс.руб.)</t>
  </si>
  <si>
    <t>Современная медицина и Городские поликлиники, 21 век</t>
  </si>
  <si>
    <t>врачи</t>
  </si>
  <si>
    <t>м/с</t>
  </si>
  <si>
    <t>ООО "Городские поликлиники"</t>
  </si>
  <si>
    <t>ООО "Современная медицина"</t>
  </si>
  <si>
    <t>ООО "Центр семейной медицины XXI век"</t>
  </si>
  <si>
    <t>Итого</t>
  </si>
  <si>
    <t>Численность персонала</t>
  </si>
  <si>
    <t>СПб ГБУЗ "Больница им.П.П.Кащенко"</t>
  </si>
  <si>
    <t>СПб ГБУЗ "Александровская больница"</t>
  </si>
  <si>
    <t>СПб ГБУЗ "Городская психиатрическая больница № 7 им.акад.И.П.Павлова"</t>
  </si>
  <si>
    <t>0120010250</t>
  </si>
  <si>
    <t>СПБ ГБУЗ "Введенская больница"</t>
  </si>
  <si>
    <t>ГБУ СПб НИИ СП им. И.И. Джанелидзе</t>
  </si>
  <si>
    <t>0120010240</t>
  </si>
  <si>
    <t>0150081</t>
  </si>
  <si>
    <t>СПб ГКУЗ "ПБ Святого Николая Чудотворца"</t>
  </si>
  <si>
    <t>СПб ГКУЗ "ГПБ № 3 им. И.И. Скворцова-Степанова"</t>
  </si>
  <si>
    <t>СПб ГКУЗ "ГПБ № 6"</t>
  </si>
  <si>
    <t>СПб ГКУЗ ЦВЛ "Детская психиатрия" имени С.С. Мнухина</t>
  </si>
  <si>
    <t>0150044</t>
  </si>
  <si>
    <t>0150077</t>
  </si>
  <si>
    <t>0150047</t>
  </si>
  <si>
    <t>Выездные паллиативные бригады КЗ</t>
  </si>
  <si>
    <t>КОСГУ 213 (тыс.руб.)</t>
  </si>
  <si>
    <t>ИТОГО</t>
  </si>
  <si>
    <t>Итого средств</t>
  </si>
  <si>
    <t>Всего расходы</t>
  </si>
  <si>
    <r>
      <t>Смета расходов на реализацию проекта постановления Правительства Санкт-Петербурга "О выделении средств</t>
    </r>
    <r>
      <rPr>
        <b/>
        <sz val="10"/>
        <color indexed="8"/>
        <rFont val="Times New Roman"/>
        <family val="1"/>
        <charset val="204"/>
      </rPr>
      <t>"</t>
    </r>
  </si>
  <si>
    <t>Председатель Комитета по здравоохранению</t>
  </si>
  <si>
    <t>Д.Г. Лисовец</t>
  </si>
  <si>
    <t>Н.Ю. Гращенко</t>
  </si>
  <si>
    <t>Начальник отдела бухгалтерского учета и отчетности - главный бухгалтер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</si>
</sst>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32" x14ac:knownFonts="1">
    <font>
      <sz val="10"/>
      <color indexed="8"/>
      <name val="Arial"/>
      <charset val="204"/>
    </font>
    <font>
      <sz val="11"/>
      <color theme="1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b/>
      <sz val="11"/>
      <color rgb="FF006100"/>
      <name val="Calibri"/>
      <family val="2"/>
      <charset val="204"/>
      <scheme val="minor"/>
    </font>
    <font>
      <b/>
      <sz val="10"/>
      <color indexed="8"/>
      <name val="Arial"/>
      <family val="2"/>
      <charset val="204"/>
    </font>
    <font>
      <sz val="11"/>
      <color indexed="8"/>
      <name val="Calibri"/>
      <family val="2"/>
      <charset val="204"/>
      <scheme val="minor"/>
    </font>
    <font>
      <sz val="10"/>
      <color indexed="8"/>
      <name val="Calibri"/>
      <family val="2"/>
      <charset val="204"/>
      <scheme val="minor"/>
    </font>
    <font>
      <b/>
      <sz val="10"/>
      <color indexed="8"/>
      <name val="Calibri"/>
      <family val="2"/>
      <charset val="204"/>
      <scheme val="minor"/>
    </font>
    <font>
      <b/>
      <sz val="11"/>
      <color indexed="8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2"/>
      <color indexed="8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8"/>
      <color indexed="8"/>
      <name val="Calibri"/>
      <family val="2"/>
      <charset val="204"/>
    </font>
    <font>
      <b/>
      <sz val="11"/>
      <color rgb="FF000000"/>
      <name val="Calibri"/>
      <family val="2"/>
      <charset val="204"/>
    </font>
    <font>
      <sz val="11"/>
      <color rgb="FFFF0000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sz val="10"/>
      <color rgb="FFFF0000"/>
      <name val="Arial"/>
      <charset val="204"/>
    </font>
    <font>
      <sz val="10"/>
      <color indexed="8"/>
      <name val="Arial"/>
      <family val="2"/>
      <charset val="204"/>
    </font>
    <font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1"/>
      <color rgb="FF00610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0"/>
      <color rgb="FF0061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0"/>
      <color rgb="FFFF0000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indexed="22"/>
        <bgColor indexed="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0"/>
      </patternFill>
    </fill>
    <fill>
      <patternFill patternType="solid">
        <fgColor rgb="FFFFC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2" borderId="0" applyNumberFormat="0" applyBorder="0" applyAlignment="0" applyProtection="0"/>
  </cellStyleXfs>
  <cellXfs count="198">
    <xf numFmtId="0" fontId="0" fillId="0" borderId="0" xfId="0"/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4" borderId="0" xfId="0" applyFill="1" applyAlignment="1">
      <alignment wrapText="1"/>
    </xf>
    <xf numFmtId="0" fontId="5" fillId="3" borderId="1" xfId="0" applyFont="1" applyFill="1" applyBorder="1" applyAlignment="1">
      <alignment horizontal="center" wrapText="1"/>
    </xf>
    <xf numFmtId="0" fontId="8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wrapText="1"/>
    </xf>
    <xf numFmtId="0" fontId="8" fillId="5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wrapText="1"/>
    </xf>
    <xf numFmtId="0" fontId="8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4" fontId="5" fillId="0" borderId="1" xfId="0" applyNumberFormat="1" applyFont="1" applyFill="1" applyBorder="1" applyAlignment="1">
      <alignment horizontal="right" vertical="center" wrapText="1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4" fontId="1" fillId="0" borderId="1" xfId="0" applyNumberFormat="1" applyFont="1" applyFill="1" applyBorder="1" applyAlignment="1">
      <alignment horizontal="right" vertical="center" wrapText="1"/>
    </xf>
    <xf numFmtId="4" fontId="9" fillId="0" borderId="1" xfId="0" applyNumberFormat="1" applyFont="1" applyFill="1" applyBorder="1" applyAlignment="1" applyProtection="1">
      <alignment horizontal="right" vertical="center" wrapText="1"/>
    </xf>
    <xf numFmtId="0" fontId="9" fillId="0" borderId="1" xfId="0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vertical="center" wrapText="1"/>
    </xf>
    <xf numFmtId="0" fontId="9" fillId="4" borderId="1" xfId="0" applyFont="1" applyFill="1" applyBorder="1" applyAlignment="1" applyProtection="1">
      <alignment horizontal="center" vertical="center" wrapText="1"/>
      <protection locked="0"/>
    </xf>
    <xf numFmtId="0" fontId="9" fillId="4" borderId="1" xfId="0" applyFont="1" applyFill="1" applyBorder="1" applyAlignment="1" applyProtection="1">
      <alignment horizontal="center" vertical="center" wrapText="1"/>
    </xf>
    <xf numFmtId="4" fontId="1" fillId="0" borderId="1" xfId="0" applyNumberFormat="1" applyFont="1" applyBorder="1" applyAlignment="1">
      <alignment horizontal="right" wrapText="1"/>
    </xf>
    <xf numFmtId="0" fontId="5" fillId="4" borderId="1" xfId="0" applyFont="1" applyFill="1" applyBorder="1" applyAlignment="1">
      <alignment horizontal="center" vertical="center" wrapText="1"/>
    </xf>
    <xf numFmtId="4" fontId="9" fillId="4" borderId="1" xfId="0" applyNumberFormat="1" applyFont="1" applyFill="1" applyBorder="1" applyAlignment="1" applyProtection="1">
      <alignment horizontal="right" vertical="center" wrapText="1"/>
      <protection locked="0"/>
    </xf>
    <xf numFmtId="0" fontId="9" fillId="0" borderId="1" xfId="0" applyFont="1" applyFill="1" applyBorder="1" applyAlignment="1" applyProtection="1">
      <alignment horizontal="left" vertical="center" wrapText="1"/>
      <protection locked="0"/>
    </xf>
    <xf numFmtId="0" fontId="6" fillId="0" borderId="1" xfId="0" applyFont="1" applyBorder="1"/>
    <xf numFmtId="0" fontId="7" fillId="0" borderId="1" xfId="0" applyFont="1" applyBorder="1"/>
    <xf numFmtId="0" fontId="5" fillId="3" borderId="2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 wrapText="1"/>
    </xf>
    <xf numFmtId="0" fontId="6" fillId="0" borderId="0" xfId="0" applyFont="1" applyBorder="1" applyAlignment="1">
      <alignment vertical="center"/>
    </xf>
    <xf numFmtId="4" fontId="6" fillId="0" borderId="0" xfId="0" applyNumberFormat="1" applyFont="1" applyBorder="1" applyAlignment="1">
      <alignment vertical="center"/>
    </xf>
    <xf numFmtId="0" fontId="5" fillId="0" borderId="0" xfId="0" applyFont="1" applyFill="1" applyBorder="1" applyAlignment="1">
      <alignment horizontal="left" wrapText="1"/>
    </xf>
    <xf numFmtId="0" fontId="8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4" fontId="9" fillId="0" borderId="1" xfId="0" applyNumberFormat="1" applyFont="1" applyFill="1" applyBorder="1" applyAlignment="1" applyProtection="1">
      <alignment horizontal="right" vertical="center" wrapText="1"/>
      <protection locked="0"/>
    </xf>
    <xf numFmtId="0" fontId="8" fillId="6" borderId="1" xfId="0" applyFont="1" applyFill="1" applyBorder="1" applyAlignment="1">
      <alignment horizontal="left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 applyProtection="1">
      <alignment horizontal="center" vertical="center" wrapText="1"/>
      <protection locked="0"/>
    </xf>
    <xf numFmtId="0" fontId="13" fillId="4" borderId="1" xfId="0" applyFont="1" applyFill="1" applyBorder="1" applyAlignment="1">
      <alignment horizontal="left" vertical="center" wrapText="1"/>
    </xf>
    <xf numFmtId="0" fontId="11" fillId="4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 applyProtection="1">
      <alignment horizontal="left" vertical="center" wrapText="1"/>
      <protection locked="0"/>
    </xf>
    <xf numFmtId="49" fontId="14" fillId="4" borderId="1" xfId="0" applyNumberFormat="1" applyFont="1" applyFill="1" applyBorder="1" applyAlignment="1">
      <alignment horizontal="center" vertical="center" wrapText="1"/>
    </xf>
    <xf numFmtId="0" fontId="11" fillId="4" borderId="4" xfId="0" applyFont="1" applyFill="1" applyBorder="1" applyAlignment="1">
      <alignment horizontal="center" vertical="center" wrapText="1"/>
    </xf>
    <xf numFmtId="0" fontId="11" fillId="4" borderId="5" xfId="0" applyFont="1" applyFill="1" applyBorder="1" applyAlignment="1">
      <alignment horizontal="center" vertical="center" wrapText="1"/>
    </xf>
    <xf numFmtId="0" fontId="12" fillId="4" borderId="2" xfId="0" applyFont="1" applyFill="1" applyBorder="1" applyAlignment="1" applyProtection="1">
      <alignment horizontal="center" vertical="center" wrapText="1"/>
      <protection locked="0"/>
    </xf>
    <xf numFmtId="0" fontId="15" fillId="4" borderId="1" xfId="0" applyFont="1" applyFill="1" applyBorder="1" applyAlignment="1" applyProtection="1">
      <alignment horizontal="left" vertical="center" wrapText="1"/>
      <protection locked="0"/>
    </xf>
    <xf numFmtId="49" fontId="14" fillId="4" borderId="6" xfId="0" applyNumberFormat="1" applyFont="1" applyFill="1" applyBorder="1" applyAlignment="1">
      <alignment horizontal="center" vertical="center" wrapText="1"/>
    </xf>
    <xf numFmtId="0" fontId="11" fillId="4" borderId="2" xfId="0" applyFont="1" applyFill="1" applyBorder="1" applyAlignment="1">
      <alignment horizontal="center" vertical="center" wrapText="1"/>
    </xf>
    <xf numFmtId="0" fontId="11" fillId="4" borderId="2" xfId="0" applyFont="1" applyFill="1" applyBorder="1" applyAlignment="1">
      <alignment horizontal="left" vertical="center" wrapText="1"/>
    </xf>
    <xf numFmtId="0" fontId="0" fillId="4" borderId="7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11" fillId="4" borderId="8" xfId="0" applyFont="1" applyFill="1" applyBorder="1" applyAlignment="1">
      <alignment horizontal="left" vertical="center" wrapText="1"/>
    </xf>
    <xf numFmtId="0" fontId="0" fillId="4" borderId="1" xfId="0" applyFill="1" applyBorder="1" applyAlignment="1">
      <alignment vertical="center"/>
    </xf>
    <xf numFmtId="0" fontId="0" fillId="4" borderId="9" xfId="0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vertical="center"/>
    </xf>
    <xf numFmtId="0" fontId="6" fillId="4" borderId="1" xfId="0" applyFont="1" applyFill="1" applyBorder="1" applyAlignment="1">
      <alignment vertical="center"/>
    </xf>
    <xf numFmtId="164" fontId="0" fillId="0" borderId="0" xfId="0" applyNumberFormat="1"/>
    <xf numFmtId="164" fontId="0" fillId="0" borderId="0" xfId="0" applyNumberFormat="1" applyAlignment="1">
      <alignment wrapText="1"/>
    </xf>
    <xf numFmtId="164" fontId="0" fillId="4" borderId="0" xfId="0" applyNumberFormat="1" applyFill="1" applyAlignment="1">
      <alignment wrapText="1"/>
    </xf>
    <xf numFmtId="164" fontId="0" fillId="7" borderId="0" xfId="0" applyNumberFormat="1" applyFill="1"/>
    <xf numFmtId="0" fontId="8" fillId="7" borderId="1" xfId="0" applyFont="1" applyFill="1" applyBorder="1" applyAlignment="1">
      <alignment horizontal="left" vertical="center" wrapText="1"/>
    </xf>
    <xf numFmtId="0" fontId="9" fillId="7" borderId="1" xfId="0" applyFont="1" applyFill="1" applyBorder="1" applyAlignment="1" applyProtection="1">
      <alignment horizontal="left" vertical="center" wrapText="1"/>
      <protection locked="0"/>
    </xf>
    <xf numFmtId="4" fontId="9" fillId="7" borderId="1" xfId="0" applyNumberFormat="1" applyFont="1" applyFill="1" applyBorder="1" applyAlignment="1" applyProtection="1">
      <alignment horizontal="right" vertical="center" wrapText="1"/>
      <protection locked="0"/>
    </xf>
    <xf numFmtId="0" fontId="6" fillId="7" borderId="1" xfId="0" applyFont="1" applyFill="1" applyBorder="1" applyAlignment="1">
      <alignment vertical="center"/>
    </xf>
    <xf numFmtId="0" fontId="6" fillId="0" borderId="0" xfId="0" applyFont="1" applyBorder="1"/>
    <xf numFmtId="0" fontId="5" fillId="0" borderId="0" xfId="0" applyFont="1" applyFill="1" applyBorder="1" applyAlignment="1">
      <alignment horizontal="left" vertical="center" wrapText="1"/>
    </xf>
    <xf numFmtId="0" fontId="6" fillId="8" borderId="0" xfId="0" applyFont="1" applyFill="1" applyBorder="1"/>
    <xf numFmtId="0" fontId="5" fillId="8" borderId="0" xfId="0" applyFont="1" applyFill="1" applyBorder="1" applyAlignment="1">
      <alignment horizontal="left" vertical="center" wrapText="1"/>
    </xf>
    <xf numFmtId="164" fontId="0" fillId="8" borderId="0" xfId="0" applyNumberFormat="1" applyFill="1"/>
    <xf numFmtId="0" fontId="5" fillId="9" borderId="1" xfId="0" applyFont="1" applyFill="1" applyBorder="1" applyAlignment="1">
      <alignment horizontal="center" vertical="center" wrapText="1"/>
    </xf>
    <xf numFmtId="0" fontId="8" fillId="9" borderId="1" xfId="0" applyFont="1" applyFill="1" applyBorder="1" applyAlignment="1">
      <alignment horizontal="left" vertical="center" wrapText="1"/>
    </xf>
    <xf numFmtId="0" fontId="9" fillId="9" borderId="1" xfId="0" applyFont="1" applyFill="1" applyBorder="1" applyAlignment="1" applyProtection="1">
      <alignment horizontal="left" vertical="center" wrapText="1"/>
      <protection locked="0"/>
    </xf>
    <xf numFmtId="4" fontId="5" fillId="9" borderId="1" xfId="0" applyNumberFormat="1" applyFont="1" applyFill="1" applyBorder="1" applyAlignment="1">
      <alignment horizontal="right" vertical="center" wrapText="1"/>
    </xf>
    <xf numFmtId="0" fontId="5" fillId="9" borderId="1" xfId="0" applyFont="1" applyFill="1" applyBorder="1" applyAlignment="1">
      <alignment horizontal="left" vertical="center" wrapText="1"/>
    </xf>
    <xf numFmtId="4" fontId="9" fillId="9" borderId="1" xfId="0" applyNumberFormat="1" applyFont="1" applyFill="1" applyBorder="1" applyAlignment="1" applyProtection="1">
      <alignment horizontal="right" vertical="center" wrapText="1"/>
      <protection locked="0"/>
    </xf>
    <xf numFmtId="0" fontId="17" fillId="9" borderId="1" xfId="0" applyFont="1" applyFill="1" applyBorder="1" applyAlignment="1">
      <alignment horizontal="center" vertical="center"/>
    </xf>
    <xf numFmtId="0" fontId="18" fillId="9" borderId="1" xfId="0" applyFont="1" applyFill="1" applyBorder="1" applyAlignment="1">
      <alignment horizontal="left" vertical="center" wrapText="1"/>
    </xf>
    <xf numFmtId="0" fontId="17" fillId="9" borderId="1" xfId="0" applyFont="1" applyFill="1" applyBorder="1" applyAlignment="1">
      <alignment vertical="center"/>
    </xf>
    <xf numFmtId="4" fontId="17" fillId="9" borderId="1" xfId="0" applyNumberFormat="1" applyFont="1" applyFill="1" applyBorder="1" applyAlignment="1">
      <alignment vertical="center"/>
    </xf>
    <xf numFmtId="0" fontId="16" fillId="9" borderId="1" xfId="0" applyFont="1" applyFill="1" applyBorder="1" applyAlignment="1">
      <alignment horizontal="center" vertical="center" wrapText="1"/>
    </xf>
    <xf numFmtId="0" fontId="19" fillId="9" borderId="0" xfId="0" applyFont="1" applyFill="1" applyAlignment="1">
      <alignment vertical="center"/>
    </xf>
    <xf numFmtId="4" fontId="16" fillId="9" borderId="1" xfId="0" applyNumberFormat="1" applyFont="1" applyFill="1" applyBorder="1" applyAlignment="1">
      <alignment horizontal="right" vertical="center" wrapText="1"/>
    </xf>
    <xf numFmtId="0" fontId="3" fillId="2" borderId="2" xfId="1" applyFont="1" applyBorder="1" applyAlignment="1">
      <alignment vertical="center"/>
    </xf>
    <xf numFmtId="0" fontId="3" fillId="2" borderId="3" xfId="1" applyFont="1" applyBorder="1" applyAlignment="1">
      <alignment vertical="center"/>
    </xf>
    <xf numFmtId="0" fontId="3" fillId="2" borderId="10" xfId="1" applyFont="1" applyBorder="1" applyAlignment="1">
      <alignment vertical="center"/>
    </xf>
    <xf numFmtId="0" fontId="0" fillId="0" borderId="11" xfId="0" applyBorder="1"/>
    <xf numFmtId="0" fontId="20" fillId="0" borderId="11" xfId="0" applyFont="1" applyBorder="1"/>
    <xf numFmtId="0" fontId="0" fillId="0" borderId="11" xfId="0" applyBorder="1" applyAlignment="1">
      <alignment horizontal="center"/>
    </xf>
    <xf numFmtId="0" fontId="13" fillId="4" borderId="2" xfId="0" applyFont="1" applyFill="1" applyBorder="1" applyAlignment="1">
      <alignment horizontal="left" vertical="center" wrapText="1"/>
    </xf>
    <xf numFmtId="49" fontId="5" fillId="0" borderId="0" xfId="0" applyNumberFormat="1" applyFont="1" applyFill="1" applyBorder="1" applyAlignment="1">
      <alignment horizontal="center" vertical="center" wrapText="1"/>
    </xf>
    <xf numFmtId="49" fontId="6" fillId="4" borderId="1" xfId="0" applyNumberFormat="1" applyFont="1" applyFill="1" applyBorder="1" applyAlignment="1">
      <alignment horizontal="center" vertical="center"/>
    </xf>
    <xf numFmtId="0" fontId="0" fillId="4" borderId="0" xfId="0" applyFill="1"/>
    <xf numFmtId="0" fontId="22" fillId="0" borderId="0" xfId="0" applyFont="1" applyAlignment="1">
      <alignment wrapText="1"/>
    </xf>
    <xf numFmtId="0" fontId="22" fillId="4" borderId="0" xfId="0" applyFont="1" applyFill="1" applyAlignment="1">
      <alignment wrapText="1"/>
    </xf>
    <xf numFmtId="0" fontId="21" fillId="0" borderId="0" xfId="0" applyFont="1" applyFill="1" applyBorder="1" applyAlignment="1">
      <alignment horizontal="left" wrapText="1"/>
    </xf>
    <xf numFmtId="0" fontId="21" fillId="3" borderId="2" xfId="0" applyFont="1" applyFill="1" applyBorder="1" applyAlignment="1">
      <alignment horizontal="center" wrapText="1"/>
    </xf>
    <xf numFmtId="0" fontId="21" fillId="5" borderId="2" xfId="0" applyFont="1" applyFill="1" applyBorder="1" applyAlignment="1">
      <alignment horizontal="center" wrapText="1"/>
    </xf>
    <xf numFmtId="0" fontId="21" fillId="0" borderId="2" xfId="0" applyFont="1" applyFill="1" applyBorder="1" applyAlignment="1">
      <alignment horizontal="left" wrapText="1"/>
    </xf>
    <xf numFmtId="0" fontId="22" fillId="3" borderId="11" xfId="0" applyFont="1" applyFill="1" applyBorder="1" applyAlignment="1">
      <alignment horizontal="center" vertical="center" wrapText="1"/>
    </xf>
    <xf numFmtId="0" fontId="22" fillId="5" borderId="11" xfId="0" applyFont="1" applyFill="1" applyBorder="1" applyAlignment="1">
      <alignment horizontal="center" vertical="center" wrapText="1"/>
    </xf>
    <xf numFmtId="0" fontId="22" fillId="0" borderId="11" xfId="0" applyFont="1" applyFill="1" applyBorder="1" applyAlignment="1">
      <alignment horizontal="center" vertical="center" wrapText="1"/>
    </xf>
    <xf numFmtId="49" fontId="22" fillId="0" borderId="11" xfId="0" applyNumberFormat="1" applyFont="1" applyFill="1" applyBorder="1" applyAlignment="1">
      <alignment horizontal="center" vertical="center" wrapText="1"/>
    </xf>
    <xf numFmtId="0" fontId="24" fillId="0" borderId="11" xfId="0" applyFont="1" applyFill="1" applyBorder="1" applyAlignment="1">
      <alignment horizontal="left" vertical="center" wrapText="1"/>
    </xf>
    <xf numFmtId="0" fontId="22" fillId="0" borderId="11" xfId="0" applyFont="1" applyFill="1" applyBorder="1" applyAlignment="1">
      <alignment horizontal="left" vertical="center" wrapText="1"/>
    </xf>
    <xf numFmtId="4" fontId="22" fillId="0" borderId="11" xfId="0" applyNumberFormat="1" applyFont="1" applyFill="1" applyBorder="1" applyAlignment="1">
      <alignment horizontal="right" vertical="center" wrapText="1"/>
    </xf>
    <xf numFmtId="0" fontId="27" fillId="0" borderId="11" xfId="0" applyFont="1" applyFill="1" applyBorder="1" applyAlignment="1" applyProtection="1">
      <alignment horizontal="center" vertical="center" wrapText="1"/>
      <protection locked="0"/>
    </xf>
    <xf numFmtId="4" fontId="28" fillId="0" borderId="11" xfId="0" applyNumberFormat="1" applyFont="1" applyFill="1" applyBorder="1" applyAlignment="1">
      <alignment horizontal="right" vertical="center" wrapText="1"/>
    </xf>
    <xf numFmtId="0" fontId="22" fillId="4" borderId="11" xfId="0" applyFont="1" applyFill="1" applyBorder="1" applyAlignment="1">
      <alignment horizontal="center" vertical="center" wrapText="1"/>
    </xf>
    <xf numFmtId="0" fontId="27" fillId="4" borderId="11" xfId="0" applyFont="1" applyFill="1" applyBorder="1" applyAlignment="1" applyProtection="1">
      <alignment horizontal="center" vertical="center" wrapText="1"/>
      <protection locked="0"/>
    </xf>
    <xf numFmtId="0" fontId="24" fillId="4" borderId="11" xfId="0" applyFont="1" applyFill="1" applyBorder="1" applyAlignment="1">
      <alignment horizontal="left" vertical="center" wrapText="1"/>
    </xf>
    <xf numFmtId="0" fontId="22" fillId="4" borderId="11" xfId="0" applyFont="1" applyFill="1" applyBorder="1" applyAlignment="1">
      <alignment horizontal="left" vertical="center" wrapText="1"/>
    </xf>
    <xf numFmtId="4" fontId="27" fillId="0" borderId="11" xfId="0" applyNumberFormat="1" applyFont="1" applyFill="1" applyBorder="1" applyAlignment="1" applyProtection="1">
      <alignment horizontal="right" vertical="center" wrapText="1"/>
    </xf>
    <xf numFmtId="0" fontId="27" fillId="0" borderId="11" xfId="0" applyFont="1" applyFill="1" applyBorder="1" applyAlignment="1" applyProtection="1">
      <alignment horizontal="center" vertical="center" wrapText="1"/>
    </xf>
    <xf numFmtId="0" fontId="27" fillId="0" borderId="11" xfId="0" applyFont="1" applyFill="1" applyBorder="1" applyAlignment="1" applyProtection="1">
      <alignment vertical="center" wrapText="1"/>
    </xf>
    <xf numFmtId="0" fontId="29" fillId="4" borderId="11" xfId="0" applyFont="1" applyFill="1" applyBorder="1" applyAlignment="1">
      <alignment horizontal="left" vertical="center" wrapText="1"/>
    </xf>
    <xf numFmtId="0" fontId="27" fillId="4" borderId="11" xfId="0" applyFont="1" applyFill="1" applyBorder="1" applyAlignment="1" applyProtection="1">
      <alignment horizontal="center" vertical="center" wrapText="1"/>
    </xf>
    <xf numFmtId="4" fontId="28" fillId="0" borderId="11" xfId="0" applyNumberFormat="1" applyFont="1" applyBorder="1" applyAlignment="1">
      <alignment horizontal="right" wrapText="1"/>
    </xf>
    <xf numFmtId="0" fontId="22" fillId="9" borderId="11" xfId="0" applyFont="1" applyFill="1" applyBorder="1" applyAlignment="1">
      <alignment horizontal="center" vertical="center" wrapText="1"/>
    </xf>
    <xf numFmtId="0" fontId="24" fillId="9" borderId="11" xfId="0" applyFont="1" applyFill="1" applyBorder="1" applyAlignment="1">
      <alignment horizontal="left" vertical="center" wrapText="1"/>
    </xf>
    <xf numFmtId="0" fontId="27" fillId="9" borderId="11" xfId="0" applyFont="1" applyFill="1" applyBorder="1" applyAlignment="1" applyProtection="1">
      <alignment horizontal="left" vertical="center" wrapText="1"/>
      <protection locked="0"/>
    </xf>
    <xf numFmtId="4" fontId="22" fillId="9" borderId="11" xfId="0" applyNumberFormat="1" applyFont="1" applyFill="1" applyBorder="1" applyAlignment="1">
      <alignment horizontal="right" vertical="center" wrapText="1"/>
    </xf>
    <xf numFmtId="0" fontId="22" fillId="9" borderId="11" xfId="0" applyFont="1" applyFill="1" applyBorder="1" applyAlignment="1">
      <alignment horizontal="left" vertical="center" wrapText="1"/>
    </xf>
    <xf numFmtId="4" fontId="27" fillId="9" borderId="11" xfId="0" applyNumberFormat="1" applyFont="1" applyFill="1" applyBorder="1" applyAlignment="1" applyProtection="1">
      <alignment horizontal="right" vertical="center" wrapText="1"/>
      <protection locked="0"/>
    </xf>
    <xf numFmtId="4" fontId="27" fillId="4" borderId="11" xfId="0" applyNumberFormat="1" applyFont="1" applyFill="1" applyBorder="1" applyAlignment="1" applyProtection="1">
      <alignment horizontal="right" vertical="center" wrapText="1"/>
      <protection locked="0"/>
    </xf>
    <xf numFmtId="0" fontId="27" fillId="4" borderId="11" xfId="0" applyFont="1" applyFill="1" applyBorder="1" applyAlignment="1" applyProtection="1">
      <alignment horizontal="left" vertical="center" wrapText="1"/>
      <protection locked="0"/>
    </xf>
    <xf numFmtId="49" fontId="22" fillId="4" borderId="11" xfId="0" applyNumberFormat="1" applyFont="1" applyFill="1" applyBorder="1" applyAlignment="1">
      <alignment horizontal="center" vertical="center" wrapText="1"/>
    </xf>
    <xf numFmtId="0" fontId="30" fillId="4" borderId="11" xfId="0" applyFont="1" applyFill="1" applyBorder="1" applyAlignment="1" applyProtection="1">
      <alignment horizontal="left" vertical="center" wrapText="1"/>
      <protection locked="0"/>
    </xf>
    <xf numFmtId="0" fontId="24" fillId="6" borderId="11" xfId="0" applyFont="1" applyFill="1" applyBorder="1" applyAlignment="1">
      <alignment horizontal="left" vertical="center" wrapText="1"/>
    </xf>
    <xf numFmtId="0" fontId="27" fillId="0" borderId="11" xfId="0" applyFont="1" applyFill="1" applyBorder="1" applyAlignment="1" applyProtection="1">
      <alignment horizontal="left" vertical="center" wrapText="1"/>
      <protection locked="0"/>
    </xf>
    <xf numFmtId="4" fontId="27" fillId="0" borderId="11" xfId="0" applyNumberFormat="1" applyFont="1" applyFill="1" applyBorder="1" applyAlignment="1" applyProtection="1">
      <alignment horizontal="right" vertical="center" wrapText="1"/>
      <protection locked="0"/>
    </xf>
    <xf numFmtId="0" fontId="31" fillId="9" borderId="11" xfId="0" applyFont="1" applyFill="1" applyBorder="1" applyAlignment="1">
      <alignment horizontal="left" vertical="center" wrapText="1"/>
    </xf>
    <xf numFmtId="0" fontId="25" fillId="9" borderId="11" xfId="0" applyFont="1" applyFill="1" applyBorder="1" applyAlignment="1">
      <alignment horizontal="center" vertical="center" wrapText="1"/>
    </xf>
    <xf numFmtId="4" fontId="25" fillId="9" borderId="11" xfId="0" applyNumberFormat="1" applyFont="1" applyFill="1" applyBorder="1" applyAlignment="1">
      <alignment horizontal="right" vertical="center" wrapText="1"/>
    </xf>
    <xf numFmtId="0" fontId="22" fillId="8" borderId="11" xfId="0" applyFont="1" applyFill="1" applyBorder="1" applyAlignment="1">
      <alignment horizontal="left" vertical="center" wrapText="1"/>
    </xf>
    <xf numFmtId="0" fontId="24" fillId="7" borderId="11" xfId="0" applyFont="1" applyFill="1" applyBorder="1" applyAlignment="1">
      <alignment horizontal="left" vertical="center" wrapText="1"/>
    </xf>
    <xf numFmtId="0" fontId="27" fillId="7" borderId="11" xfId="0" applyFont="1" applyFill="1" applyBorder="1" applyAlignment="1" applyProtection="1">
      <alignment horizontal="left" vertical="center" wrapText="1"/>
      <protection locked="0"/>
    </xf>
    <xf numFmtId="0" fontId="24" fillId="10" borderId="11" xfId="0" applyFont="1" applyFill="1" applyBorder="1" applyAlignment="1">
      <alignment horizontal="left" vertical="center" wrapText="1"/>
    </xf>
    <xf numFmtId="0" fontId="27" fillId="10" borderId="11" xfId="0" applyFont="1" applyFill="1" applyBorder="1" applyAlignment="1" applyProtection="1">
      <alignment horizontal="left" vertical="center" wrapText="1"/>
      <protection locked="0"/>
    </xf>
    <xf numFmtId="4" fontId="27" fillId="10" borderId="11" xfId="0" applyNumberFormat="1" applyFont="1" applyFill="1" applyBorder="1" applyAlignment="1" applyProtection="1">
      <alignment horizontal="right" vertical="center" wrapText="1"/>
      <protection locked="0"/>
    </xf>
    <xf numFmtId="0" fontId="23" fillId="2" borderId="2" xfId="1" applyFont="1" applyBorder="1" applyAlignment="1">
      <alignment vertical="center" wrapText="1"/>
    </xf>
    <xf numFmtId="0" fontId="26" fillId="2" borderId="11" xfId="1" applyFont="1" applyBorder="1" applyAlignment="1">
      <alignment vertical="center" wrapText="1"/>
    </xf>
    <xf numFmtId="0" fontId="22" fillId="0" borderId="11" xfId="0" applyFont="1" applyBorder="1" applyAlignment="1">
      <alignment wrapText="1"/>
    </xf>
    <xf numFmtId="0" fontId="22" fillId="4" borderId="11" xfId="0" applyFont="1" applyFill="1" applyBorder="1" applyAlignment="1">
      <alignment vertical="center" wrapText="1"/>
    </xf>
    <xf numFmtId="0" fontId="24" fillId="4" borderId="11" xfId="0" applyFont="1" applyFill="1" applyBorder="1" applyAlignment="1">
      <alignment vertical="center" wrapText="1"/>
    </xf>
    <xf numFmtId="0" fontId="22" fillId="0" borderId="11" xfId="0" applyFont="1" applyBorder="1" applyAlignment="1">
      <alignment horizontal="center" vertical="center" wrapText="1"/>
    </xf>
    <xf numFmtId="0" fontId="25" fillId="9" borderId="11" xfId="0" applyFont="1" applyFill="1" applyBorder="1" applyAlignment="1">
      <alignment vertical="center" wrapText="1"/>
    </xf>
    <xf numFmtId="4" fontId="25" fillId="9" borderId="11" xfId="0" applyNumberFormat="1" applyFont="1" applyFill="1" applyBorder="1" applyAlignment="1">
      <alignment vertical="center" wrapText="1"/>
    </xf>
    <xf numFmtId="0" fontId="22" fillId="0" borderId="11" xfId="0" applyFont="1" applyBorder="1" applyAlignment="1">
      <alignment vertical="center" wrapText="1"/>
    </xf>
    <xf numFmtId="4" fontId="22" fillId="0" borderId="11" xfId="0" applyNumberFormat="1" applyFont="1" applyBorder="1" applyAlignment="1">
      <alignment vertical="center" wrapText="1"/>
    </xf>
    <xf numFmtId="0" fontId="24" fillId="0" borderId="11" xfId="0" applyFont="1" applyBorder="1" applyAlignment="1">
      <alignment wrapText="1"/>
    </xf>
    <xf numFmtId="0" fontId="22" fillId="8" borderId="11" xfId="0" applyFont="1" applyFill="1" applyBorder="1" applyAlignment="1">
      <alignment wrapText="1"/>
    </xf>
    <xf numFmtId="0" fontId="22" fillId="7" borderId="11" xfId="0" applyFont="1" applyFill="1" applyBorder="1" applyAlignment="1">
      <alignment vertical="center" wrapText="1"/>
    </xf>
    <xf numFmtId="164" fontId="22" fillId="7" borderId="11" xfId="0" applyNumberFormat="1" applyFont="1" applyFill="1" applyBorder="1" applyAlignment="1">
      <alignment wrapText="1"/>
    </xf>
    <xf numFmtId="0" fontId="22" fillId="10" borderId="11" xfId="0" applyFont="1" applyFill="1" applyBorder="1" applyAlignment="1">
      <alignment vertical="center" wrapText="1"/>
    </xf>
    <xf numFmtId="0" fontId="22" fillId="0" borderId="0" xfId="0" applyFont="1" applyAlignment="1">
      <alignment horizontal="center" vertical="center" wrapText="1"/>
    </xf>
    <xf numFmtId="0" fontId="22" fillId="0" borderId="0" xfId="0" applyFont="1" applyAlignment="1">
      <alignment vertical="center" wrapText="1"/>
    </xf>
    <xf numFmtId="164" fontId="22" fillId="0" borderId="0" xfId="0" applyNumberFormat="1" applyFont="1" applyAlignment="1">
      <alignment wrapText="1"/>
    </xf>
    <xf numFmtId="0" fontId="22" fillId="3" borderId="12" xfId="0" applyFont="1" applyFill="1" applyBorder="1" applyAlignment="1">
      <alignment horizontal="center" vertical="center" wrapText="1"/>
    </xf>
    <xf numFmtId="0" fontId="22" fillId="3" borderId="13" xfId="0" applyFont="1" applyFill="1" applyBorder="1" applyAlignment="1">
      <alignment horizontal="center" vertical="center" wrapText="1"/>
    </xf>
    <xf numFmtId="164" fontId="22" fillId="3" borderId="14" xfId="0" applyNumberFormat="1" applyFont="1" applyFill="1" applyBorder="1" applyAlignment="1">
      <alignment horizontal="center" vertical="center" wrapText="1"/>
    </xf>
    <xf numFmtId="0" fontId="22" fillId="5" borderId="15" xfId="0" applyFont="1" applyFill="1" applyBorder="1" applyAlignment="1">
      <alignment horizontal="center" vertical="center" wrapText="1"/>
    </xf>
    <xf numFmtId="0" fontId="26" fillId="2" borderId="15" xfId="1" applyFont="1" applyBorder="1" applyAlignment="1">
      <alignment vertical="center" wrapText="1"/>
    </xf>
    <xf numFmtId="164" fontId="22" fillId="0" borderId="16" xfId="0" applyNumberFormat="1" applyFont="1" applyBorder="1" applyAlignment="1">
      <alignment wrapText="1"/>
    </xf>
    <xf numFmtId="0" fontId="22" fillId="0" borderId="15" xfId="0" applyFont="1" applyFill="1" applyBorder="1" applyAlignment="1">
      <alignment horizontal="center" vertical="center" wrapText="1"/>
    </xf>
    <xf numFmtId="164" fontId="22" fillId="4" borderId="16" xfId="0" applyNumberFormat="1" applyFont="1" applyFill="1" applyBorder="1" applyAlignment="1">
      <alignment wrapText="1"/>
    </xf>
    <xf numFmtId="49" fontId="22" fillId="0" borderId="15" xfId="0" applyNumberFormat="1" applyFont="1" applyFill="1" applyBorder="1" applyAlignment="1">
      <alignment horizontal="center" vertical="center" wrapText="1"/>
    </xf>
    <xf numFmtId="0" fontId="22" fillId="0" borderId="15" xfId="0" applyFont="1" applyBorder="1" applyAlignment="1">
      <alignment horizontal="center" vertical="center" wrapText="1"/>
    </xf>
    <xf numFmtId="0" fontId="22" fillId="0" borderId="15" xfId="0" applyFont="1" applyBorder="1" applyAlignment="1">
      <alignment wrapText="1"/>
    </xf>
    <xf numFmtId="164" fontId="22" fillId="8" borderId="16" xfId="0" applyNumberFormat="1" applyFont="1" applyFill="1" applyBorder="1" applyAlignment="1">
      <alignment wrapText="1"/>
    </xf>
    <xf numFmtId="164" fontId="22" fillId="7" borderId="16" xfId="0" applyNumberFormat="1" applyFont="1" applyFill="1" applyBorder="1" applyAlignment="1">
      <alignment vertical="center" wrapText="1"/>
    </xf>
    <xf numFmtId="164" fontId="22" fillId="7" borderId="16" xfId="0" applyNumberFormat="1" applyFont="1" applyFill="1" applyBorder="1" applyAlignment="1">
      <alignment wrapText="1"/>
    </xf>
    <xf numFmtId="164" fontId="22" fillId="10" borderId="16" xfId="0" applyNumberFormat="1" applyFont="1" applyFill="1" applyBorder="1" applyAlignment="1">
      <alignment wrapText="1"/>
    </xf>
    <xf numFmtId="164" fontId="22" fillId="10" borderId="16" xfId="0" applyNumberFormat="1" applyFont="1" applyFill="1" applyBorder="1" applyAlignment="1">
      <alignment vertical="center" wrapText="1"/>
    </xf>
    <xf numFmtId="0" fontId="22" fillId="0" borderId="17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2" fillId="10" borderId="18" xfId="0" applyFont="1" applyFill="1" applyBorder="1" applyAlignment="1">
      <alignment vertical="center" wrapText="1"/>
    </xf>
    <xf numFmtId="0" fontId="24" fillId="10" borderId="18" xfId="0" applyFont="1" applyFill="1" applyBorder="1" applyAlignment="1">
      <alignment vertical="center" wrapText="1"/>
    </xf>
    <xf numFmtId="164" fontId="24" fillId="10" borderId="19" xfId="0" applyNumberFormat="1" applyFont="1" applyFill="1" applyBorder="1" applyAlignment="1">
      <alignment vertical="center" wrapText="1"/>
    </xf>
    <xf numFmtId="0" fontId="3" fillId="2" borderId="1" xfId="1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2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4" fillId="0" borderId="11" xfId="0" applyFont="1" applyBorder="1" applyAlignment="1">
      <alignment horizontal="center" vertical="center" wrapText="1"/>
    </xf>
    <xf numFmtId="0" fontId="26" fillId="2" borderId="11" xfId="1" applyFont="1" applyBorder="1" applyAlignment="1">
      <alignment horizontal="center" vertical="center" wrapText="1"/>
    </xf>
    <xf numFmtId="0" fontId="24" fillId="10" borderId="11" xfId="0" applyFont="1" applyFill="1" applyBorder="1" applyAlignment="1">
      <alignment horizontal="center" vertical="center" wrapText="1"/>
    </xf>
    <xf numFmtId="0" fontId="24" fillId="10" borderId="18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2" fillId="0" borderId="0" xfId="0" applyFont="1" applyAlignment="1">
      <alignment horizontal="left" vertical="center" wrapText="1"/>
    </xf>
    <xf numFmtId="0" fontId="22" fillId="0" borderId="0" xfId="0" applyFont="1" applyAlignment="1">
      <alignment horizontal="right" vertical="center" wrapText="1"/>
    </xf>
  </cellXfs>
  <cellStyles count="2"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61"/>
  <sheetViews>
    <sheetView topLeftCell="D1" zoomScaleNormal="100" zoomScaleSheetLayoutView="89" workbookViewId="0">
      <pane xSplit="4" ySplit="1" topLeftCell="H108" activePane="bottomRight" state="frozen"/>
      <selection activeCell="E1" sqref="E1"/>
      <selection pane="topRight" activeCell="I1" sqref="I1"/>
      <selection pane="bottomLeft" activeCell="E2" sqref="E2"/>
      <selection pane="bottomRight" activeCell="D1" sqref="A1:XFD1048576"/>
    </sheetView>
  </sheetViews>
  <sheetFormatPr defaultRowHeight="12.75" x14ac:dyDescent="0.2"/>
  <cols>
    <col min="1" max="1" width="36.28515625" hidden="1" customWidth="1"/>
    <col min="2" max="2" width="6.7109375" style="1" customWidth="1"/>
    <col min="3" max="3" width="20.7109375" style="2" customWidth="1"/>
    <col min="4" max="4" width="16.85546875" style="2" customWidth="1"/>
    <col min="5" max="5" width="13" style="2" customWidth="1"/>
    <col min="6" max="6" width="54.85546875" style="3" customWidth="1"/>
    <col min="7" max="7" width="16" style="3" customWidth="1"/>
    <col min="8" max="8" width="24.7109375" style="3" customWidth="1"/>
    <col min="9" max="9" width="15.140625" style="65" customWidth="1"/>
  </cols>
  <sheetData>
    <row r="1" spans="1:9" s="4" customFormat="1" ht="99.75" customHeight="1" x14ac:dyDescent="0.25">
      <c r="A1" s="6" t="s">
        <v>0</v>
      </c>
      <c r="B1" s="7" t="s">
        <v>1</v>
      </c>
      <c r="C1" s="8" t="s">
        <v>2</v>
      </c>
      <c r="D1" s="8" t="s">
        <v>3</v>
      </c>
      <c r="E1" s="9" t="s">
        <v>4</v>
      </c>
      <c r="F1" s="8" t="s">
        <v>5</v>
      </c>
      <c r="G1" s="8" t="s">
        <v>74</v>
      </c>
      <c r="H1" s="33" t="s">
        <v>82</v>
      </c>
      <c r="I1" s="66"/>
    </row>
    <row r="2" spans="1:9" s="5" customFormat="1" ht="20.25" customHeight="1" x14ac:dyDescent="0.25">
      <c r="A2" s="10"/>
      <c r="B2" s="11"/>
      <c r="C2" s="12"/>
      <c r="D2" s="12">
        <v>1</v>
      </c>
      <c r="E2" s="12">
        <v>2</v>
      </c>
      <c r="F2" s="12">
        <v>3</v>
      </c>
      <c r="G2" s="12">
        <v>4</v>
      </c>
      <c r="H2" s="12">
        <v>5</v>
      </c>
      <c r="I2" s="67"/>
    </row>
    <row r="3" spans="1:9" ht="22.5" customHeight="1" x14ac:dyDescent="0.2">
      <c r="A3" s="91"/>
      <c r="B3" s="92"/>
      <c r="C3" s="92"/>
      <c r="D3" s="92"/>
      <c r="E3" s="92"/>
      <c r="F3" s="92" t="s">
        <v>6</v>
      </c>
      <c r="G3" s="92"/>
      <c r="H3" s="93"/>
    </row>
    <row r="4" spans="1:9" ht="15" customHeight="1" x14ac:dyDescent="0.25">
      <c r="A4" s="13" t="s">
        <v>6</v>
      </c>
      <c r="B4" s="14">
        <v>1</v>
      </c>
      <c r="C4" s="15" t="s">
        <v>7</v>
      </c>
      <c r="D4" s="15">
        <v>7812013528</v>
      </c>
      <c r="E4" s="16" t="s">
        <v>8</v>
      </c>
      <c r="F4" s="17" t="s">
        <v>9</v>
      </c>
      <c r="G4" s="18" t="s">
        <v>75</v>
      </c>
      <c r="H4" s="19"/>
    </row>
    <row r="5" spans="1:9" ht="15" customHeight="1" x14ac:dyDescent="0.25">
      <c r="A5" s="13"/>
      <c r="B5" s="14"/>
      <c r="C5" s="15"/>
      <c r="D5" s="15"/>
      <c r="E5" s="16"/>
      <c r="F5" s="18" t="s">
        <v>76</v>
      </c>
      <c r="G5" s="18"/>
      <c r="H5" s="19">
        <v>20</v>
      </c>
    </row>
    <row r="6" spans="1:9" ht="15" customHeight="1" x14ac:dyDescent="0.25">
      <c r="A6" s="13"/>
      <c r="B6" s="14"/>
      <c r="C6" s="15"/>
      <c r="D6" s="15"/>
      <c r="E6" s="16"/>
      <c r="F6" s="18" t="s">
        <v>77</v>
      </c>
      <c r="G6" s="18"/>
      <c r="H6" s="19">
        <v>24</v>
      </c>
    </row>
    <row r="7" spans="1:9" ht="15" customHeight="1" x14ac:dyDescent="0.25">
      <c r="A7" s="13"/>
      <c r="B7" s="14"/>
      <c r="C7" s="15"/>
      <c r="D7" s="15"/>
      <c r="E7" s="16"/>
      <c r="F7" s="18" t="s">
        <v>78</v>
      </c>
      <c r="G7" s="18"/>
      <c r="H7" s="19">
        <v>0</v>
      </c>
    </row>
    <row r="8" spans="1:9" ht="22.5" customHeight="1" x14ac:dyDescent="0.2">
      <c r="A8" s="91"/>
      <c r="B8" s="92"/>
      <c r="C8" s="92"/>
      <c r="D8" s="92"/>
      <c r="E8" s="92"/>
      <c r="F8" s="92" t="s">
        <v>10</v>
      </c>
      <c r="G8" s="92"/>
      <c r="H8" s="93"/>
    </row>
    <row r="9" spans="1:9" ht="15" customHeight="1" x14ac:dyDescent="0.25">
      <c r="A9" s="13" t="s">
        <v>10</v>
      </c>
      <c r="B9" s="14">
        <v>13</v>
      </c>
      <c r="C9" s="15" t="s">
        <v>7</v>
      </c>
      <c r="D9" s="15">
        <v>7801074945</v>
      </c>
      <c r="E9" s="20" t="s">
        <v>11</v>
      </c>
      <c r="F9" s="17" t="s">
        <v>12</v>
      </c>
      <c r="G9" s="18" t="s">
        <v>75</v>
      </c>
      <c r="H9" s="19"/>
    </row>
    <row r="10" spans="1:9" ht="15" customHeight="1" x14ac:dyDescent="0.25">
      <c r="A10" s="13"/>
      <c r="B10" s="14"/>
      <c r="C10" s="15"/>
      <c r="D10" s="15"/>
      <c r="E10" s="20"/>
      <c r="F10" s="18" t="s">
        <v>76</v>
      </c>
      <c r="G10" s="18"/>
      <c r="H10" s="21">
        <v>42</v>
      </c>
    </row>
    <row r="11" spans="1:9" ht="15" customHeight="1" x14ac:dyDescent="0.25">
      <c r="A11" s="13"/>
      <c r="B11" s="14"/>
      <c r="C11" s="15"/>
      <c r="D11" s="15"/>
      <c r="E11" s="20"/>
      <c r="F11" s="18" t="s">
        <v>77</v>
      </c>
      <c r="G11" s="18"/>
      <c r="H11" s="21">
        <v>40</v>
      </c>
    </row>
    <row r="12" spans="1:9" ht="15" customHeight="1" x14ac:dyDescent="0.25">
      <c r="A12" s="13"/>
      <c r="B12" s="14"/>
      <c r="C12" s="15"/>
      <c r="D12" s="15"/>
      <c r="E12" s="20"/>
      <c r="F12" s="18" t="s">
        <v>78</v>
      </c>
      <c r="G12" s="18"/>
      <c r="H12" s="21">
        <v>3</v>
      </c>
    </row>
    <row r="13" spans="1:9" ht="22.5" customHeight="1" x14ac:dyDescent="0.2">
      <c r="A13" s="91"/>
      <c r="B13" s="92"/>
      <c r="C13" s="92"/>
      <c r="D13" s="92"/>
      <c r="E13" s="92"/>
      <c r="F13" s="92" t="s">
        <v>13</v>
      </c>
      <c r="G13" s="92"/>
      <c r="H13" s="93"/>
    </row>
    <row r="14" spans="1:9" ht="15" customHeight="1" x14ac:dyDescent="0.25">
      <c r="A14" s="13" t="s">
        <v>13</v>
      </c>
      <c r="B14" s="14">
        <v>24</v>
      </c>
      <c r="C14" s="15" t="s">
        <v>7</v>
      </c>
      <c r="D14" s="15" t="s">
        <v>14</v>
      </c>
      <c r="E14" s="20" t="s">
        <v>15</v>
      </c>
      <c r="F14" s="17" t="s">
        <v>16</v>
      </c>
      <c r="G14" s="18" t="s">
        <v>75</v>
      </c>
      <c r="H14" s="19"/>
    </row>
    <row r="15" spans="1:9" ht="15" customHeight="1" x14ac:dyDescent="0.25">
      <c r="A15" s="13"/>
      <c r="B15" s="14"/>
      <c r="C15" s="15"/>
      <c r="D15" s="15"/>
      <c r="E15" s="20"/>
      <c r="F15" s="18" t="s">
        <v>76</v>
      </c>
      <c r="G15" s="18"/>
      <c r="H15" s="19">
        <v>53</v>
      </c>
    </row>
    <row r="16" spans="1:9" ht="15" customHeight="1" x14ac:dyDescent="0.25">
      <c r="A16" s="13"/>
      <c r="B16" s="14"/>
      <c r="C16" s="15"/>
      <c r="D16" s="15"/>
      <c r="E16" s="20"/>
      <c r="F16" s="18" t="s">
        <v>77</v>
      </c>
      <c r="G16" s="18"/>
      <c r="H16" s="19">
        <v>67</v>
      </c>
    </row>
    <row r="17" spans="1:8" customFormat="1" ht="15" customHeight="1" x14ac:dyDescent="0.25">
      <c r="A17" s="13"/>
      <c r="B17" s="14"/>
      <c r="C17" s="15"/>
      <c r="D17" s="15"/>
      <c r="E17" s="20"/>
      <c r="F17" s="18" t="s">
        <v>78</v>
      </c>
      <c r="G17" s="18"/>
      <c r="H17" s="19">
        <v>12</v>
      </c>
    </row>
    <row r="18" spans="1:8" customFormat="1" ht="22.5" customHeight="1" x14ac:dyDescent="0.2">
      <c r="A18" s="91"/>
      <c r="B18" s="92"/>
      <c r="C18" s="92"/>
      <c r="D18" s="92"/>
      <c r="E18" s="92"/>
      <c r="F18" s="92" t="s">
        <v>83</v>
      </c>
      <c r="G18" s="92"/>
      <c r="H18" s="93"/>
    </row>
    <row r="19" spans="1:8" customFormat="1" ht="15" customHeight="1" x14ac:dyDescent="0.25">
      <c r="A19" s="13" t="s">
        <v>17</v>
      </c>
      <c r="B19" s="14">
        <v>60</v>
      </c>
      <c r="C19" s="15" t="s">
        <v>7</v>
      </c>
      <c r="D19" s="44">
        <v>7805215410</v>
      </c>
      <c r="E19" s="45" t="s">
        <v>84</v>
      </c>
      <c r="F19" s="46" t="s">
        <v>85</v>
      </c>
      <c r="G19" s="47" t="s">
        <v>75</v>
      </c>
      <c r="H19" s="19"/>
    </row>
    <row r="20" spans="1:8" customFormat="1" ht="15" customHeight="1" x14ac:dyDescent="0.25">
      <c r="A20" s="13"/>
      <c r="B20" s="14"/>
      <c r="C20" s="15"/>
      <c r="D20" s="44"/>
      <c r="E20" s="45"/>
      <c r="F20" s="47" t="s">
        <v>76</v>
      </c>
      <c r="G20" s="47"/>
      <c r="H20" s="21">
        <v>24</v>
      </c>
    </row>
    <row r="21" spans="1:8" customFormat="1" ht="15" customHeight="1" x14ac:dyDescent="0.25">
      <c r="A21" s="13"/>
      <c r="B21" s="14"/>
      <c r="C21" s="15"/>
      <c r="D21" s="44"/>
      <c r="E21" s="45"/>
      <c r="F21" s="47" t="s">
        <v>77</v>
      </c>
      <c r="G21" s="47"/>
      <c r="H21" s="21">
        <v>23</v>
      </c>
    </row>
    <row r="22" spans="1:8" customFormat="1" ht="15" customHeight="1" x14ac:dyDescent="0.25">
      <c r="A22" s="13"/>
      <c r="B22" s="14"/>
      <c r="C22" s="15"/>
      <c r="D22" s="44"/>
      <c r="E22" s="45"/>
      <c r="F22" s="47" t="s">
        <v>78</v>
      </c>
      <c r="G22" s="47"/>
      <c r="H22" s="21">
        <v>0</v>
      </c>
    </row>
    <row r="23" spans="1:8" customFormat="1" ht="22.5" customHeight="1" x14ac:dyDescent="0.2">
      <c r="A23" s="91"/>
      <c r="B23" s="92"/>
      <c r="C23" s="92"/>
      <c r="D23" s="92"/>
      <c r="E23" s="92"/>
      <c r="F23" s="92" t="s">
        <v>17</v>
      </c>
      <c r="G23" s="92"/>
      <c r="H23" s="93"/>
    </row>
    <row r="24" spans="1:8" customFormat="1" ht="15" customHeight="1" x14ac:dyDescent="0.25">
      <c r="A24" s="13" t="s">
        <v>17</v>
      </c>
      <c r="B24" s="14">
        <v>60</v>
      </c>
      <c r="C24" s="15" t="s">
        <v>7</v>
      </c>
      <c r="D24" s="15">
        <v>7817031464</v>
      </c>
      <c r="E24" s="20" t="s">
        <v>18</v>
      </c>
      <c r="F24" s="17" t="s">
        <v>19</v>
      </c>
      <c r="G24" s="18" t="s">
        <v>75</v>
      </c>
      <c r="H24" s="19"/>
    </row>
    <row r="25" spans="1:8" customFormat="1" ht="15" customHeight="1" x14ac:dyDescent="0.25">
      <c r="A25" s="13"/>
      <c r="B25" s="14"/>
      <c r="C25" s="15"/>
      <c r="D25" s="15"/>
      <c r="E25" s="20"/>
      <c r="F25" s="18" t="s">
        <v>76</v>
      </c>
      <c r="G25" s="18"/>
      <c r="H25" s="21">
        <v>29</v>
      </c>
    </row>
    <row r="26" spans="1:8" customFormat="1" ht="15" customHeight="1" x14ac:dyDescent="0.25">
      <c r="A26" s="13"/>
      <c r="B26" s="14"/>
      <c r="C26" s="15"/>
      <c r="D26" s="15"/>
      <c r="E26" s="20"/>
      <c r="F26" s="18" t="s">
        <v>77</v>
      </c>
      <c r="G26" s="18"/>
      <c r="H26" s="21">
        <v>33</v>
      </c>
    </row>
    <row r="27" spans="1:8" customFormat="1" ht="15" customHeight="1" x14ac:dyDescent="0.25">
      <c r="A27" s="13"/>
      <c r="B27" s="14"/>
      <c r="C27" s="15"/>
      <c r="D27" s="15"/>
      <c r="E27" s="20"/>
      <c r="F27" s="18" t="s">
        <v>78</v>
      </c>
      <c r="G27" s="18"/>
      <c r="H27" s="21">
        <v>15</v>
      </c>
    </row>
    <row r="28" spans="1:8" customFormat="1" ht="20.45" customHeight="1" x14ac:dyDescent="0.2">
      <c r="A28" s="91"/>
      <c r="B28" s="92"/>
      <c r="C28" s="92"/>
      <c r="D28" s="92"/>
      <c r="E28" s="92"/>
      <c r="F28" s="92" t="s">
        <v>20</v>
      </c>
      <c r="G28" s="92"/>
      <c r="H28" s="93"/>
    </row>
    <row r="29" spans="1:8" customFormat="1" ht="15" customHeight="1" x14ac:dyDescent="0.25">
      <c r="A29" s="13" t="s">
        <v>20</v>
      </c>
      <c r="B29" s="14">
        <v>74</v>
      </c>
      <c r="C29" s="15" t="s">
        <v>7</v>
      </c>
      <c r="D29" s="15">
        <v>7806023824</v>
      </c>
      <c r="E29" s="20" t="s">
        <v>21</v>
      </c>
      <c r="F29" s="17" t="s">
        <v>22</v>
      </c>
      <c r="G29" s="18" t="s">
        <v>75</v>
      </c>
      <c r="H29" s="19"/>
    </row>
    <row r="30" spans="1:8" customFormat="1" ht="15" customHeight="1" x14ac:dyDescent="0.25">
      <c r="A30" s="13"/>
      <c r="B30" s="14"/>
      <c r="C30" s="15"/>
      <c r="D30" s="15"/>
      <c r="E30" s="20"/>
      <c r="F30" s="18" t="s">
        <v>76</v>
      </c>
      <c r="G30" s="18"/>
      <c r="H30" s="22">
        <v>40</v>
      </c>
    </row>
    <row r="31" spans="1:8" customFormat="1" ht="15" customHeight="1" x14ac:dyDescent="0.25">
      <c r="A31" s="13"/>
      <c r="B31" s="14"/>
      <c r="C31" s="15"/>
      <c r="D31" s="15"/>
      <c r="E31" s="20"/>
      <c r="F31" s="18" t="s">
        <v>77</v>
      </c>
      <c r="G31" s="18"/>
      <c r="H31" s="22">
        <v>33</v>
      </c>
    </row>
    <row r="32" spans="1:8" customFormat="1" ht="15" customHeight="1" x14ac:dyDescent="0.25">
      <c r="A32" s="13"/>
      <c r="B32" s="14"/>
      <c r="C32" s="15"/>
      <c r="D32" s="15"/>
      <c r="E32" s="20"/>
      <c r="F32" s="18" t="s">
        <v>78</v>
      </c>
      <c r="G32" s="18"/>
      <c r="H32" s="22">
        <v>12</v>
      </c>
    </row>
    <row r="33" spans="1:8" customFormat="1" ht="15" customHeight="1" x14ac:dyDescent="0.25">
      <c r="A33" s="13" t="s">
        <v>20</v>
      </c>
      <c r="B33" s="14">
        <v>74</v>
      </c>
      <c r="C33" s="15" t="s">
        <v>7</v>
      </c>
      <c r="D33" s="44">
        <v>7806005938</v>
      </c>
      <c r="E33" s="45" t="s">
        <v>86</v>
      </c>
      <c r="F33" s="46" t="s">
        <v>87</v>
      </c>
      <c r="G33" s="47" t="s">
        <v>75</v>
      </c>
      <c r="H33" s="19"/>
    </row>
    <row r="34" spans="1:8" customFormat="1" ht="15" customHeight="1" x14ac:dyDescent="0.25">
      <c r="A34" s="13"/>
      <c r="B34" s="14"/>
      <c r="C34" s="15"/>
      <c r="D34" s="44"/>
      <c r="E34" s="45"/>
      <c r="F34" s="47" t="s">
        <v>76</v>
      </c>
      <c r="G34" s="47"/>
      <c r="H34" s="22">
        <v>18</v>
      </c>
    </row>
    <row r="35" spans="1:8" customFormat="1" ht="15" customHeight="1" x14ac:dyDescent="0.25">
      <c r="A35" s="13"/>
      <c r="B35" s="14"/>
      <c r="C35" s="15"/>
      <c r="D35" s="44"/>
      <c r="E35" s="45"/>
      <c r="F35" s="47" t="s">
        <v>77</v>
      </c>
      <c r="G35" s="47"/>
      <c r="H35" s="22">
        <v>6</v>
      </c>
    </row>
    <row r="36" spans="1:8" customFormat="1" ht="15" customHeight="1" x14ac:dyDescent="0.25">
      <c r="A36" s="13"/>
      <c r="B36" s="14"/>
      <c r="C36" s="15"/>
      <c r="D36" s="44"/>
      <c r="E36" s="45"/>
      <c r="F36" s="47" t="s">
        <v>78</v>
      </c>
      <c r="G36" s="47"/>
      <c r="H36" s="22">
        <v>1</v>
      </c>
    </row>
    <row r="37" spans="1:8" customFormat="1" ht="22.5" customHeight="1" x14ac:dyDescent="0.2">
      <c r="A37" s="91"/>
      <c r="B37" s="92"/>
      <c r="C37" s="92"/>
      <c r="D37" s="92"/>
      <c r="E37" s="92"/>
      <c r="F37" s="92" t="s">
        <v>23</v>
      </c>
      <c r="G37" s="92"/>
      <c r="H37" s="93"/>
    </row>
    <row r="38" spans="1:8" customFormat="1" ht="15" customHeight="1" x14ac:dyDescent="0.25">
      <c r="A38" s="13" t="s">
        <v>23</v>
      </c>
      <c r="B38" s="14">
        <v>93</v>
      </c>
      <c r="C38" s="15" t="s">
        <v>7</v>
      </c>
      <c r="D38" s="15" t="s">
        <v>24</v>
      </c>
      <c r="E38" s="20" t="s">
        <v>25</v>
      </c>
      <c r="F38" s="17" t="s">
        <v>26</v>
      </c>
      <c r="G38" s="18" t="s">
        <v>75</v>
      </c>
      <c r="H38" s="19"/>
    </row>
    <row r="39" spans="1:8" customFormat="1" ht="15" customHeight="1" x14ac:dyDescent="0.25">
      <c r="A39" s="13"/>
      <c r="B39" s="14"/>
      <c r="C39" s="15"/>
      <c r="D39" s="15"/>
      <c r="E39" s="23"/>
      <c r="F39" s="18" t="s">
        <v>76</v>
      </c>
      <c r="G39" s="24"/>
      <c r="H39" s="19">
        <v>44</v>
      </c>
    </row>
    <row r="40" spans="1:8" customFormat="1" ht="15" customHeight="1" x14ac:dyDescent="0.25">
      <c r="A40" s="13"/>
      <c r="B40" s="14"/>
      <c r="C40" s="15"/>
      <c r="D40" s="15"/>
      <c r="E40" s="23"/>
      <c r="F40" s="18" t="s">
        <v>77</v>
      </c>
      <c r="G40" s="24"/>
      <c r="H40" s="19">
        <v>35</v>
      </c>
    </row>
    <row r="41" spans="1:8" customFormat="1" ht="15" customHeight="1" x14ac:dyDescent="0.25">
      <c r="A41" s="13"/>
      <c r="B41" s="14"/>
      <c r="C41" s="15"/>
      <c r="D41" s="15"/>
      <c r="E41" s="23"/>
      <c r="F41" s="18" t="s">
        <v>78</v>
      </c>
      <c r="G41" s="24"/>
      <c r="H41" s="19">
        <v>14</v>
      </c>
    </row>
    <row r="42" spans="1:8" customFormat="1" ht="22.5" customHeight="1" x14ac:dyDescent="0.2">
      <c r="A42" s="91"/>
      <c r="B42" s="92"/>
      <c r="C42" s="92"/>
      <c r="D42" s="92"/>
      <c r="E42" s="92"/>
      <c r="F42" s="92" t="s">
        <v>27</v>
      </c>
      <c r="G42" s="92"/>
      <c r="H42" s="93"/>
    </row>
    <row r="43" spans="1:8" customFormat="1" ht="15" customHeight="1" x14ac:dyDescent="0.25">
      <c r="A43" s="13" t="s">
        <v>27</v>
      </c>
      <c r="B43" s="14">
        <v>109</v>
      </c>
      <c r="C43" s="15" t="s">
        <v>7</v>
      </c>
      <c r="D43" s="15">
        <v>7811000822</v>
      </c>
      <c r="E43" s="20" t="s">
        <v>28</v>
      </c>
      <c r="F43" s="17" t="s">
        <v>29</v>
      </c>
      <c r="G43" s="18" t="s">
        <v>75</v>
      </c>
      <c r="H43" s="19"/>
    </row>
    <row r="44" spans="1:8" customFormat="1" ht="15" customHeight="1" x14ac:dyDescent="0.25">
      <c r="A44" s="13"/>
      <c r="B44" s="14"/>
      <c r="C44" s="15"/>
      <c r="D44" s="15"/>
      <c r="E44" s="23"/>
      <c r="F44" s="18" t="s">
        <v>76</v>
      </c>
      <c r="G44" s="18"/>
      <c r="H44" s="21">
        <v>51</v>
      </c>
    </row>
    <row r="45" spans="1:8" customFormat="1" ht="15" customHeight="1" x14ac:dyDescent="0.25">
      <c r="A45" s="13"/>
      <c r="B45" s="14"/>
      <c r="C45" s="15"/>
      <c r="D45" s="15"/>
      <c r="E45" s="23"/>
      <c r="F45" s="18" t="s">
        <v>77</v>
      </c>
      <c r="G45" s="18"/>
      <c r="H45" s="19">
        <v>44</v>
      </c>
    </row>
    <row r="46" spans="1:8" customFormat="1" ht="15" customHeight="1" x14ac:dyDescent="0.25">
      <c r="A46" s="13"/>
      <c r="B46" s="14"/>
      <c r="C46" s="15"/>
      <c r="D46" s="15"/>
      <c r="E46" s="23"/>
      <c r="F46" s="18" t="s">
        <v>78</v>
      </c>
      <c r="G46" s="18"/>
      <c r="H46" s="19">
        <v>1</v>
      </c>
    </row>
    <row r="47" spans="1:8" customFormat="1" ht="22.5" customHeight="1" x14ac:dyDescent="0.2">
      <c r="A47" s="91"/>
      <c r="B47" s="92"/>
      <c r="C47" s="92"/>
      <c r="D47" s="92"/>
      <c r="E47" s="92"/>
      <c r="F47" s="92" t="s">
        <v>30</v>
      </c>
      <c r="G47" s="92"/>
      <c r="H47" s="93"/>
    </row>
    <row r="48" spans="1:8" customFormat="1" ht="15" customHeight="1" x14ac:dyDescent="0.25">
      <c r="A48" s="13"/>
      <c r="B48" s="14"/>
      <c r="C48" s="15"/>
      <c r="D48" s="15" t="s">
        <v>31</v>
      </c>
      <c r="E48" s="20" t="s">
        <v>32</v>
      </c>
      <c r="F48" s="17" t="s">
        <v>33</v>
      </c>
      <c r="G48" s="18" t="s">
        <v>75</v>
      </c>
      <c r="H48" s="19"/>
    </row>
    <row r="49" spans="1:8" customFormat="1" ht="15" customHeight="1" x14ac:dyDescent="0.25">
      <c r="A49" s="13"/>
      <c r="B49" s="14"/>
      <c r="C49" s="15"/>
      <c r="D49" s="15"/>
      <c r="E49" s="23"/>
      <c r="F49" s="18" t="s">
        <v>76</v>
      </c>
      <c r="G49" s="18"/>
      <c r="H49" s="19">
        <v>19</v>
      </c>
    </row>
    <row r="50" spans="1:8" customFormat="1" ht="15" customHeight="1" x14ac:dyDescent="0.25">
      <c r="A50" s="13"/>
      <c r="B50" s="14"/>
      <c r="C50" s="15"/>
      <c r="D50" s="15"/>
      <c r="E50" s="23"/>
      <c r="F50" s="18" t="s">
        <v>77</v>
      </c>
      <c r="G50" s="24"/>
      <c r="H50" s="21">
        <v>26</v>
      </c>
    </row>
    <row r="51" spans="1:8" customFormat="1" ht="15" customHeight="1" x14ac:dyDescent="0.25">
      <c r="A51" s="13"/>
      <c r="B51" s="14"/>
      <c r="C51" s="15"/>
      <c r="D51" s="15"/>
      <c r="E51" s="23"/>
      <c r="F51" s="18" t="s">
        <v>78</v>
      </c>
      <c r="G51" s="24"/>
      <c r="H51" s="19">
        <v>0</v>
      </c>
    </row>
    <row r="52" spans="1:8" customFormat="1" ht="15" customHeight="1" x14ac:dyDescent="0.25">
      <c r="A52" s="13"/>
      <c r="B52" s="14"/>
      <c r="C52" s="15"/>
      <c r="D52" s="15">
        <v>7813103580</v>
      </c>
      <c r="E52" s="20" t="s">
        <v>88</v>
      </c>
      <c r="F52" s="17" t="s">
        <v>89</v>
      </c>
      <c r="G52" s="18" t="s">
        <v>75</v>
      </c>
      <c r="H52" s="19"/>
    </row>
    <row r="53" spans="1:8" customFormat="1" ht="15" customHeight="1" x14ac:dyDescent="0.25">
      <c r="A53" s="13"/>
      <c r="B53" s="14"/>
      <c r="C53" s="15"/>
      <c r="D53" s="15"/>
      <c r="E53" s="23"/>
      <c r="F53" s="18" t="s">
        <v>76</v>
      </c>
      <c r="G53" s="18"/>
      <c r="H53" s="19">
        <v>57</v>
      </c>
    </row>
    <row r="54" spans="1:8" customFormat="1" ht="15" customHeight="1" x14ac:dyDescent="0.25">
      <c r="A54" s="13"/>
      <c r="B54" s="14"/>
      <c r="C54" s="15"/>
      <c r="D54" s="15"/>
      <c r="E54" s="23"/>
      <c r="F54" s="18" t="s">
        <v>77</v>
      </c>
      <c r="G54" s="24"/>
      <c r="H54" s="21">
        <v>56</v>
      </c>
    </row>
    <row r="55" spans="1:8" customFormat="1" ht="15" customHeight="1" x14ac:dyDescent="0.25">
      <c r="A55" s="13"/>
      <c r="B55" s="14"/>
      <c r="C55" s="15"/>
      <c r="D55" s="15"/>
      <c r="E55" s="23"/>
      <c r="F55" s="18" t="s">
        <v>78</v>
      </c>
      <c r="G55" s="24"/>
      <c r="H55" s="19">
        <v>14</v>
      </c>
    </row>
    <row r="56" spans="1:8" customFormat="1" ht="22.5" customHeight="1" x14ac:dyDescent="0.2">
      <c r="A56" s="91"/>
      <c r="B56" s="92"/>
      <c r="C56" s="92"/>
      <c r="D56" s="92"/>
      <c r="E56" s="92"/>
      <c r="F56" s="92" t="s">
        <v>34</v>
      </c>
      <c r="G56" s="92"/>
      <c r="H56" s="93"/>
    </row>
    <row r="57" spans="1:8" customFormat="1" ht="15" customHeight="1" x14ac:dyDescent="0.25">
      <c r="A57" s="13"/>
      <c r="B57" s="14"/>
      <c r="C57" s="15"/>
      <c r="D57" s="15" t="s">
        <v>35</v>
      </c>
      <c r="E57" s="15" t="s">
        <v>36</v>
      </c>
      <c r="F57" s="17" t="s">
        <v>37</v>
      </c>
      <c r="G57" s="18" t="s">
        <v>75</v>
      </c>
      <c r="H57" s="19"/>
    </row>
    <row r="58" spans="1:8" customFormat="1" ht="15" customHeight="1" x14ac:dyDescent="0.25">
      <c r="A58" s="13"/>
      <c r="B58" s="14"/>
      <c r="C58" s="15"/>
      <c r="D58" s="15"/>
      <c r="E58" s="23"/>
      <c r="F58" s="18" t="s">
        <v>76</v>
      </c>
      <c r="G58" s="18"/>
      <c r="H58" s="19">
        <v>57</v>
      </c>
    </row>
    <row r="59" spans="1:8" customFormat="1" ht="15" customHeight="1" x14ac:dyDescent="0.25">
      <c r="A59" s="13"/>
      <c r="B59" s="14"/>
      <c r="C59" s="15"/>
      <c r="D59" s="15"/>
      <c r="E59" s="23"/>
      <c r="F59" s="18" t="s">
        <v>77</v>
      </c>
      <c r="G59" s="18"/>
      <c r="H59" s="19">
        <v>50</v>
      </c>
    </row>
    <row r="60" spans="1:8" customFormat="1" ht="15" customHeight="1" x14ac:dyDescent="0.25">
      <c r="A60" s="13"/>
      <c r="B60" s="14"/>
      <c r="C60" s="15"/>
      <c r="D60" s="15"/>
      <c r="E60" s="23"/>
      <c r="F60" s="18" t="s">
        <v>78</v>
      </c>
      <c r="G60" s="18"/>
      <c r="H60" s="19">
        <v>3</v>
      </c>
    </row>
    <row r="61" spans="1:8" customFormat="1" ht="22.5" customHeight="1" x14ac:dyDescent="0.2">
      <c r="A61" s="91"/>
      <c r="B61" s="92"/>
      <c r="C61" s="92"/>
      <c r="D61" s="92"/>
      <c r="E61" s="92"/>
      <c r="F61" s="92" t="s">
        <v>38</v>
      </c>
      <c r="G61" s="92"/>
      <c r="H61" s="93"/>
    </row>
    <row r="62" spans="1:8" customFormat="1" ht="15" customHeight="1" x14ac:dyDescent="0.25">
      <c r="A62" s="13"/>
      <c r="B62" s="14"/>
      <c r="C62" s="15"/>
      <c r="D62" s="15" t="s">
        <v>39</v>
      </c>
      <c r="E62" s="20" t="s">
        <v>40</v>
      </c>
      <c r="F62" s="17" t="s">
        <v>41</v>
      </c>
      <c r="G62" s="18" t="s">
        <v>75</v>
      </c>
      <c r="H62" s="19"/>
    </row>
    <row r="63" spans="1:8" customFormat="1" ht="15" customHeight="1" x14ac:dyDescent="0.25">
      <c r="A63" s="13"/>
      <c r="B63" s="14"/>
      <c r="C63" s="15"/>
      <c r="D63" s="15"/>
      <c r="E63" s="23"/>
      <c r="F63" s="18" t="s">
        <v>76</v>
      </c>
      <c r="G63" s="18"/>
      <c r="H63" s="19">
        <v>29</v>
      </c>
    </row>
    <row r="64" spans="1:8" customFormat="1" ht="15" customHeight="1" x14ac:dyDescent="0.25">
      <c r="A64" s="13"/>
      <c r="B64" s="14"/>
      <c r="C64" s="15"/>
      <c r="D64" s="15"/>
      <c r="E64" s="23"/>
      <c r="F64" s="18" t="s">
        <v>77</v>
      </c>
      <c r="G64" s="18"/>
      <c r="H64" s="19">
        <v>25</v>
      </c>
    </row>
    <row r="65" spans="1:8" customFormat="1" ht="15" customHeight="1" x14ac:dyDescent="0.25">
      <c r="A65" s="13"/>
      <c r="B65" s="14"/>
      <c r="C65" s="15"/>
      <c r="D65" s="15"/>
      <c r="E65" s="23"/>
      <c r="F65" s="18" t="s">
        <v>78</v>
      </c>
      <c r="G65" s="18"/>
      <c r="H65" s="19">
        <v>2</v>
      </c>
    </row>
    <row r="66" spans="1:8" customFormat="1" ht="22.5" customHeight="1" x14ac:dyDescent="0.2">
      <c r="A66" s="91" t="s">
        <v>42</v>
      </c>
      <c r="B66" s="92"/>
      <c r="C66" s="92"/>
      <c r="D66" s="92"/>
      <c r="E66" s="92"/>
      <c r="F66" s="92" t="s">
        <v>42</v>
      </c>
      <c r="G66" s="92"/>
      <c r="H66" s="93"/>
    </row>
    <row r="67" spans="1:8" customFormat="1" ht="15" customHeight="1" x14ac:dyDescent="0.25">
      <c r="A67" s="13" t="s">
        <v>42</v>
      </c>
      <c r="B67" s="14">
        <v>159</v>
      </c>
      <c r="C67" s="15" t="s">
        <v>7</v>
      </c>
      <c r="D67" s="15" t="s">
        <v>43</v>
      </c>
      <c r="E67" s="25" t="s">
        <v>44</v>
      </c>
      <c r="F67" s="17" t="s">
        <v>45</v>
      </c>
      <c r="G67" s="18" t="s">
        <v>75</v>
      </c>
      <c r="H67" s="19"/>
    </row>
    <row r="68" spans="1:8" customFormat="1" ht="15" customHeight="1" x14ac:dyDescent="0.25">
      <c r="A68" s="13"/>
      <c r="B68" s="14"/>
      <c r="C68" s="15"/>
      <c r="D68" s="15"/>
      <c r="E68" s="25"/>
      <c r="F68" s="18" t="s">
        <v>76</v>
      </c>
      <c r="G68" s="18"/>
      <c r="H68" s="19">
        <v>34</v>
      </c>
    </row>
    <row r="69" spans="1:8" customFormat="1" ht="15" customHeight="1" x14ac:dyDescent="0.25">
      <c r="A69" s="13"/>
      <c r="B69" s="14"/>
      <c r="C69" s="15"/>
      <c r="D69" s="15"/>
      <c r="E69" s="25"/>
      <c r="F69" s="18" t="s">
        <v>77</v>
      </c>
      <c r="G69" s="18"/>
      <c r="H69" s="19">
        <v>41</v>
      </c>
    </row>
    <row r="70" spans="1:8" customFormat="1" ht="15" customHeight="1" x14ac:dyDescent="0.25">
      <c r="A70" s="13"/>
      <c r="B70" s="14"/>
      <c r="C70" s="15"/>
      <c r="D70" s="15"/>
      <c r="E70" s="25"/>
      <c r="F70" s="18" t="s">
        <v>78</v>
      </c>
      <c r="G70" s="18"/>
      <c r="H70" s="19">
        <v>0</v>
      </c>
    </row>
    <row r="71" spans="1:8" customFormat="1" ht="15" customHeight="1" x14ac:dyDescent="0.25">
      <c r="A71" s="13" t="s">
        <v>42</v>
      </c>
      <c r="B71" s="14">
        <v>160</v>
      </c>
      <c r="C71" s="15" t="s">
        <v>7</v>
      </c>
      <c r="D71" s="15">
        <v>7813117760</v>
      </c>
      <c r="E71" s="25" t="s">
        <v>46</v>
      </c>
      <c r="F71" s="17" t="s">
        <v>47</v>
      </c>
      <c r="G71" s="18" t="s">
        <v>75</v>
      </c>
      <c r="H71" s="19"/>
    </row>
    <row r="72" spans="1:8" customFormat="1" ht="15" customHeight="1" x14ac:dyDescent="0.25">
      <c r="A72" s="13"/>
      <c r="B72" s="14"/>
      <c r="C72" s="15"/>
      <c r="D72" s="15"/>
      <c r="E72" s="25"/>
      <c r="F72" s="18" t="s">
        <v>76</v>
      </c>
      <c r="G72" s="18"/>
      <c r="H72" s="19">
        <v>48</v>
      </c>
    </row>
    <row r="73" spans="1:8" customFormat="1" ht="15" customHeight="1" x14ac:dyDescent="0.25">
      <c r="A73" s="13"/>
      <c r="B73" s="14"/>
      <c r="C73" s="15"/>
      <c r="D73" s="15"/>
      <c r="E73" s="25"/>
      <c r="F73" s="18" t="s">
        <v>77</v>
      </c>
      <c r="G73" s="18"/>
      <c r="H73" s="19">
        <v>41</v>
      </c>
    </row>
    <row r="74" spans="1:8" customFormat="1" ht="15" customHeight="1" x14ac:dyDescent="0.25">
      <c r="A74" s="13"/>
      <c r="B74" s="14"/>
      <c r="C74" s="15"/>
      <c r="D74" s="15"/>
      <c r="E74" s="25"/>
      <c r="F74" s="18" t="s">
        <v>78</v>
      </c>
      <c r="G74" s="18"/>
      <c r="H74" s="19">
        <v>0</v>
      </c>
    </row>
    <row r="75" spans="1:8" customFormat="1" ht="15" customHeight="1" x14ac:dyDescent="0.25">
      <c r="A75" s="13" t="s">
        <v>42</v>
      </c>
      <c r="B75" s="14">
        <v>161</v>
      </c>
      <c r="C75" s="15" t="s">
        <v>7</v>
      </c>
      <c r="D75" s="15" t="s">
        <v>48</v>
      </c>
      <c r="E75" s="25" t="s">
        <v>49</v>
      </c>
      <c r="F75" s="17" t="s">
        <v>50</v>
      </c>
      <c r="G75" s="18" t="s">
        <v>75</v>
      </c>
      <c r="H75" s="19"/>
    </row>
    <row r="76" spans="1:8" customFormat="1" ht="15" customHeight="1" x14ac:dyDescent="0.25">
      <c r="A76" s="13"/>
      <c r="B76" s="14"/>
      <c r="C76" s="15"/>
      <c r="D76" s="15"/>
      <c r="E76" s="25"/>
      <c r="F76" s="18" t="s">
        <v>76</v>
      </c>
      <c r="G76" s="18"/>
      <c r="H76" s="19">
        <v>24</v>
      </c>
    </row>
    <row r="77" spans="1:8" customFormat="1" ht="15" customHeight="1" x14ac:dyDescent="0.25">
      <c r="A77" s="13"/>
      <c r="B77" s="14"/>
      <c r="C77" s="15"/>
      <c r="D77" s="15"/>
      <c r="E77" s="25"/>
      <c r="F77" s="18" t="s">
        <v>77</v>
      </c>
      <c r="G77" s="18"/>
      <c r="H77" s="19">
        <v>32</v>
      </c>
    </row>
    <row r="78" spans="1:8" customFormat="1" ht="15" customHeight="1" x14ac:dyDescent="0.25">
      <c r="A78" s="13"/>
      <c r="B78" s="14"/>
      <c r="C78" s="15"/>
      <c r="D78" s="15"/>
      <c r="E78" s="25"/>
      <c r="F78" s="18" t="s">
        <v>78</v>
      </c>
      <c r="G78" s="18"/>
      <c r="H78" s="19">
        <v>1</v>
      </c>
    </row>
    <row r="79" spans="1:8" customFormat="1" ht="15" customHeight="1" x14ac:dyDescent="0.25">
      <c r="A79" s="13" t="s">
        <v>42</v>
      </c>
      <c r="B79" s="14">
        <v>163</v>
      </c>
      <c r="C79" s="15" t="s">
        <v>7</v>
      </c>
      <c r="D79" s="15">
        <v>7825345390</v>
      </c>
      <c r="E79" s="25" t="s">
        <v>51</v>
      </c>
      <c r="F79" s="17" t="s">
        <v>52</v>
      </c>
      <c r="G79" s="18" t="s">
        <v>75</v>
      </c>
      <c r="H79" s="19"/>
    </row>
    <row r="80" spans="1:8" customFormat="1" ht="15" customHeight="1" x14ac:dyDescent="0.25">
      <c r="A80" s="13"/>
      <c r="B80" s="14"/>
      <c r="C80" s="15"/>
      <c r="D80" s="15"/>
      <c r="E80" s="25"/>
      <c r="F80" s="18" t="s">
        <v>76</v>
      </c>
      <c r="G80" s="18"/>
      <c r="H80" s="21">
        <v>32</v>
      </c>
    </row>
    <row r="81" spans="1:8" customFormat="1" ht="15" customHeight="1" x14ac:dyDescent="0.25">
      <c r="A81" s="13"/>
      <c r="B81" s="14"/>
      <c r="C81" s="15"/>
      <c r="D81" s="15"/>
      <c r="E81" s="25"/>
      <c r="F81" s="18" t="s">
        <v>77</v>
      </c>
      <c r="G81" s="18"/>
      <c r="H81" s="21">
        <v>35</v>
      </c>
    </row>
    <row r="82" spans="1:8" customFormat="1" ht="15" customHeight="1" x14ac:dyDescent="0.25">
      <c r="A82" s="13"/>
      <c r="B82" s="14"/>
      <c r="C82" s="15"/>
      <c r="D82" s="15"/>
      <c r="E82" s="25"/>
      <c r="F82" s="18" t="s">
        <v>78</v>
      </c>
      <c r="G82" s="18"/>
      <c r="H82" s="21">
        <v>9</v>
      </c>
    </row>
    <row r="83" spans="1:8" customFormat="1" ht="15" customHeight="1" x14ac:dyDescent="0.25">
      <c r="A83" s="13" t="s">
        <v>42</v>
      </c>
      <c r="B83" s="14">
        <v>165</v>
      </c>
      <c r="C83" s="15" t="s">
        <v>7</v>
      </c>
      <c r="D83" s="15">
        <v>7817035370</v>
      </c>
      <c r="E83" s="25" t="s">
        <v>53</v>
      </c>
      <c r="F83" s="17" t="s">
        <v>54</v>
      </c>
      <c r="G83" s="18" t="s">
        <v>75</v>
      </c>
      <c r="H83" s="19"/>
    </row>
    <row r="84" spans="1:8" customFormat="1" ht="15" customHeight="1" x14ac:dyDescent="0.25">
      <c r="A84" s="13"/>
      <c r="B84" s="14"/>
      <c r="C84" s="15"/>
      <c r="D84" s="15"/>
      <c r="E84" s="25"/>
      <c r="F84" s="18" t="s">
        <v>76</v>
      </c>
      <c r="G84" s="18"/>
      <c r="H84" s="21">
        <v>10</v>
      </c>
    </row>
    <row r="85" spans="1:8" customFormat="1" ht="15" customHeight="1" x14ac:dyDescent="0.25">
      <c r="A85" s="13"/>
      <c r="B85" s="14"/>
      <c r="C85" s="15"/>
      <c r="D85" s="15"/>
      <c r="E85" s="25"/>
      <c r="F85" s="18" t="s">
        <v>77</v>
      </c>
      <c r="G85" s="18"/>
      <c r="H85" s="21">
        <v>19</v>
      </c>
    </row>
    <row r="86" spans="1:8" customFormat="1" ht="15" customHeight="1" x14ac:dyDescent="0.25">
      <c r="A86" s="13"/>
      <c r="B86" s="14"/>
      <c r="C86" s="15"/>
      <c r="D86" s="15"/>
      <c r="E86" s="25"/>
      <c r="F86" s="18" t="s">
        <v>78</v>
      </c>
      <c r="G86" s="18"/>
      <c r="H86" s="21">
        <v>0</v>
      </c>
    </row>
    <row r="87" spans="1:8" customFormat="1" ht="14.45" customHeight="1" x14ac:dyDescent="0.25">
      <c r="A87" s="13" t="s">
        <v>42</v>
      </c>
      <c r="B87" s="14">
        <v>166</v>
      </c>
      <c r="C87" s="15" t="s">
        <v>7</v>
      </c>
      <c r="D87" s="15" t="s">
        <v>55</v>
      </c>
      <c r="E87" s="25" t="s">
        <v>56</v>
      </c>
      <c r="F87" s="17" t="s">
        <v>57</v>
      </c>
      <c r="G87" s="18" t="s">
        <v>75</v>
      </c>
      <c r="H87" s="19"/>
    </row>
    <row r="88" spans="1:8" customFormat="1" ht="14.45" customHeight="1" x14ac:dyDescent="0.25">
      <c r="A88" s="13"/>
      <c r="B88" s="14"/>
      <c r="C88" s="15"/>
      <c r="D88" s="15"/>
      <c r="E88" s="25"/>
      <c r="F88" s="18" t="s">
        <v>76</v>
      </c>
      <c r="G88" s="18"/>
      <c r="H88" s="19">
        <v>20</v>
      </c>
    </row>
    <row r="89" spans="1:8" customFormat="1" ht="14.45" customHeight="1" x14ac:dyDescent="0.25">
      <c r="A89" s="13"/>
      <c r="B89" s="14"/>
      <c r="C89" s="15"/>
      <c r="D89" s="15"/>
      <c r="E89" s="25"/>
      <c r="F89" s="18" t="s">
        <v>77</v>
      </c>
      <c r="G89" s="18"/>
      <c r="H89" s="19">
        <v>24</v>
      </c>
    </row>
    <row r="90" spans="1:8" customFormat="1" ht="14.45" customHeight="1" x14ac:dyDescent="0.25">
      <c r="A90" s="13"/>
      <c r="B90" s="14"/>
      <c r="C90" s="15"/>
      <c r="D90" s="15"/>
      <c r="E90" s="25"/>
      <c r="F90" s="18" t="s">
        <v>78</v>
      </c>
      <c r="G90" s="18"/>
      <c r="H90" s="19">
        <v>1</v>
      </c>
    </row>
    <row r="91" spans="1:8" customFormat="1" ht="15" customHeight="1" x14ac:dyDescent="0.25">
      <c r="A91" s="13" t="s">
        <v>42</v>
      </c>
      <c r="B91" s="14">
        <v>167</v>
      </c>
      <c r="C91" s="15" t="s">
        <v>7</v>
      </c>
      <c r="D91" s="15">
        <v>7807025422</v>
      </c>
      <c r="E91" s="25" t="s">
        <v>58</v>
      </c>
      <c r="F91" s="17" t="s">
        <v>59</v>
      </c>
      <c r="G91" s="18" t="s">
        <v>75</v>
      </c>
      <c r="H91" s="19"/>
    </row>
    <row r="92" spans="1:8" customFormat="1" ht="15" customHeight="1" x14ac:dyDescent="0.25">
      <c r="A92" s="13"/>
      <c r="B92" s="14"/>
      <c r="C92" s="15"/>
      <c r="D92" s="15"/>
      <c r="E92" s="25"/>
      <c r="F92" s="18" t="s">
        <v>76</v>
      </c>
      <c r="G92" s="18"/>
      <c r="H92" s="19">
        <v>21</v>
      </c>
    </row>
    <row r="93" spans="1:8" customFormat="1" ht="15" customHeight="1" x14ac:dyDescent="0.25">
      <c r="A93" s="13"/>
      <c r="B93" s="14"/>
      <c r="C93" s="15"/>
      <c r="D93" s="15"/>
      <c r="E93" s="25"/>
      <c r="F93" s="18" t="s">
        <v>77</v>
      </c>
      <c r="G93" s="18"/>
      <c r="H93" s="19">
        <v>30</v>
      </c>
    </row>
    <row r="94" spans="1:8" customFormat="1" ht="15" customHeight="1" x14ac:dyDescent="0.25">
      <c r="A94" s="13"/>
      <c r="B94" s="14"/>
      <c r="C94" s="15"/>
      <c r="D94" s="15"/>
      <c r="E94" s="25"/>
      <c r="F94" s="18" t="s">
        <v>78</v>
      </c>
      <c r="G94" s="18"/>
      <c r="H94" s="19">
        <v>0</v>
      </c>
    </row>
    <row r="95" spans="1:8" customFormat="1" ht="15" customHeight="1" x14ac:dyDescent="0.25">
      <c r="A95" s="13" t="s">
        <v>42</v>
      </c>
      <c r="B95" s="14">
        <v>168</v>
      </c>
      <c r="C95" s="15" t="s">
        <v>7</v>
      </c>
      <c r="D95" s="15" t="s">
        <v>60</v>
      </c>
      <c r="E95" s="25" t="s">
        <v>61</v>
      </c>
      <c r="F95" s="17" t="s">
        <v>62</v>
      </c>
      <c r="G95" s="18" t="s">
        <v>75</v>
      </c>
      <c r="H95" s="19"/>
    </row>
    <row r="96" spans="1:8" customFormat="1" ht="15" customHeight="1" x14ac:dyDescent="0.25">
      <c r="A96" s="13"/>
      <c r="B96" s="14"/>
      <c r="C96" s="15"/>
      <c r="D96" s="15"/>
      <c r="E96" s="25"/>
      <c r="F96" s="18" t="s">
        <v>76</v>
      </c>
      <c r="G96" s="18"/>
      <c r="H96" s="19">
        <v>73</v>
      </c>
    </row>
    <row r="97" spans="1:8" customFormat="1" ht="15" customHeight="1" x14ac:dyDescent="0.25">
      <c r="A97" s="13"/>
      <c r="B97" s="14"/>
      <c r="C97" s="15"/>
      <c r="D97" s="15"/>
      <c r="E97" s="25"/>
      <c r="F97" s="18" t="s">
        <v>77</v>
      </c>
      <c r="G97" s="18"/>
      <c r="H97" s="19">
        <v>71</v>
      </c>
    </row>
    <row r="98" spans="1:8" customFormat="1" ht="15" customHeight="1" x14ac:dyDescent="0.25">
      <c r="A98" s="13"/>
      <c r="B98" s="14"/>
      <c r="C98" s="15"/>
      <c r="D98" s="15"/>
      <c r="E98" s="26"/>
      <c r="F98" s="18" t="s">
        <v>78</v>
      </c>
      <c r="G98" s="18"/>
      <c r="H98" s="27">
        <v>9</v>
      </c>
    </row>
    <row r="99" spans="1:8" customFormat="1" ht="15" customHeight="1" x14ac:dyDescent="0.25">
      <c r="A99" s="13" t="s">
        <v>42</v>
      </c>
      <c r="B99" s="14">
        <v>170</v>
      </c>
      <c r="C99" s="15" t="s">
        <v>7</v>
      </c>
      <c r="D99" s="15" t="s">
        <v>63</v>
      </c>
      <c r="E99" s="25" t="s">
        <v>64</v>
      </c>
      <c r="F99" s="17" t="s">
        <v>65</v>
      </c>
      <c r="G99" s="18" t="s">
        <v>75</v>
      </c>
      <c r="H99" s="19"/>
    </row>
    <row r="100" spans="1:8" customFormat="1" ht="15" customHeight="1" x14ac:dyDescent="0.25">
      <c r="A100" s="13"/>
      <c r="B100" s="14"/>
      <c r="C100" s="15"/>
      <c r="D100" s="15"/>
      <c r="E100" s="25"/>
      <c r="F100" s="18" t="s">
        <v>76</v>
      </c>
      <c r="G100" s="18"/>
      <c r="H100" s="19">
        <v>25</v>
      </c>
    </row>
    <row r="101" spans="1:8" customFormat="1" ht="15" customHeight="1" x14ac:dyDescent="0.25">
      <c r="A101" s="13"/>
      <c r="B101" s="14"/>
      <c r="C101" s="15"/>
      <c r="D101" s="15"/>
      <c r="E101" s="25"/>
      <c r="F101" s="18" t="s">
        <v>77</v>
      </c>
      <c r="G101" s="18"/>
      <c r="H101" s="19">
        <v>35</v>
      </c>
    </row>
    <row r="102" spans="1:8" customFormat="1" ht="15" customHeight="1" x14ac:dyDescent="0.25">
      <c r="A102" s="13"/>
      <c r="B102" s="14"/>
      <c r="C102" s="15"/>
      <c r="D102" s="15"/>
      <c r="E102" s="25"/>
      <c r="F102" s="18" t="s">
        <v>78</v>
      </c>
      <c r="G102" s="18"/>
      <c r="H102" s="19">
        <v>0</v>
      </c>
    </row>
    <row r="103" spans="1:8" customFormat="1" ht="15" customHeight="1" x14ac:dyDescent="0.25">
      <c r="A103" s="13" t="s">
        <v>42</v>
      </c>
      <c r="B103" s="14">
        <v>173</v>
      </c>
      <c r="C103" s="15" t="s">
        <v>7</v>
      </c>
      <c r="D103" s="15">
        <v>7811130684</v>
      </c>
      <c r="E103" s="25" t="s">
        <v>66</v>
      </c>
      <c r="F103" s="17" t="s">
        <v>67</v>
      </c>
      <c r="G103" s="18" t="s">
        <v>75</v>
      </c>
      <c r="H103" s="19"/>
    </row>
    <row r="104" spans="1:8" customFormat="1" ht="15" customHeight="1" x14ac:dyDescent="0.25">
      <c r="A104" s="13"/>
      <c r="B104" s="14"/>
      <c r="C104" s="15"/>
      <c r="D104" s="15"/>
      <c r="E104" s="25"/>
      <c r="F104" s="18" t="s">
        <v>76</v>
      </c>
      <c r="G104" s="18"/>
      <c r="H104" s="21">
        <v>34</v>
      </c>
    </row>
    <row r="105" spans="1:8" customFormat="1" ht="15" customHeight="1" x14ac:dyDescent="0.25">
      <c r="A105" s="13"/>
      <c r="B105" s="14"/>
      <c r="C105" s="15"/>
      <c r="D105" s="15"/>
      <c r="E105" s="25"/>
      <c r="F105" s="18" t="s">
        <v>77</v>
      </c>
      <c r="G105" s="18"/>
      <c r="H105" s="21">
        <v>33</v>
      </c>
    </row>
    <row r="106" spans="1:8" customFormat="1" ht="15" customHeight="1" x14ac:dyDescent="0.25">
      <c r="A106" s="13"/>
      <c r="B106" s="14"/>
      <c r="C106" s="15"/>
      <c r="D106" s="15"/>
      <c r="E106" s="25"/>
      <c r="F106" s="18" t="s">
        <v>78</v>
      </c>
      <c r="G106" s="18"/>
      <c r="H106" s="21">
        <v>1</v>
      </c>
    </row>
    <row r="107" spans="1:8" customFormat="1" ht="18" customHeight="1" x14ac:dyDescent="0.25">
      <c r="A107" s="13" t="s">
        <v>42</v>
      </c>
      <c r="B107" s="14">
        <v>174</v>
      </c>
      <c r="C107" s="15" t="s">
        <v>7</v>
      </c>
      <c r="D107" s="15">
        <v>7801167910</v>
      </c>
      <c r="E107" s="25" t="s">
        <v>68</v>
      </c>
      <c r="F107" s="17" t="s">
        <v>69</v>
      </c>
      <c r="G107" s="18" t="s">
        <v>75</v>
      </c>
      <c r="H107" s="19"/>
    </row>
    <row r="108" spans="1:8" customFormat="1" ht="15" customHeight="1" x14ac:dyDescent="0.25">
      <c r="A108" s="13"/>
      <c r="B108" s="14"/>
      <c r="C108" s="15"/>
      <c r="D108" s="15"/>
      <c r="E108" s="25"/>
      <c r="F108" s="18" t="s">
        <v>76</v>
      </c>
      <c r="G108" s="18"/>
      <c r="H108" s="21">
        <v>0</v>
      </c>
    </row>
    <row r="109" spans="1:8" customFormat="1" ht="15" customHeight="1" x14ac:dyDescent="0.25">
      <c r="A109" s="13"/>
      <c r="B109" s="14"/>
      <c r="C109" s="15"/>
      <c r="D109" s="15"/>
      <c r="E109" s="25"/>
      <c r="F109" s="18" t="s">
        <v>77</v>
      </c>
      <c r="G109" s="18"/>
      <c r="H109" s="21">
        <v>27</v>
      </c>
    </row>
    <row r="110" spans="1:8" customFormat="1" ht="15" customHeight="1" x14ac:dyDescent="0.25">
      <c r="A110" s="13"/>
      <c r="B110" s="14"/>
      <c r="C110" s="15"/>
      <c r="D110" s="15"/>
      <c r="E110" s="25"/>
      <c r="F110" s="18" t="s">
        <v>78</v>
      </c>
      <c r="G110" s="18"/>
      <c r="H110" s="21">
        <v>1</v>
      </c>
    </row>
    <row r="111" spans="1:8" customFormat="1" ht="18.75" customHeight="1" x14ac:dyDescent="0.25">
      <c r="A111" s="13" t="s">
        <v>42</v>
      </c>
      <c r="B111" s="14">
        <v>254</v>
      </c>
      <c r="C111" s="15" t="s">
        <v>71</v>
      </c>
      <c r="D111" s="78">
        <v>7825701546</v>
      </c>
      <c r="E111" s="78" t="s">
        <v>72</v>
      </c>
      <c r="F111" s="79" t="s">
        <v>73</v>
      </c>
      <c r="G111" s="80" t="s">
        <v>75</v>
      </c>
      <c r="H111" s="81"/>
    </row>
    <row r="112" spans="1:8" customFormat="1" ht="16.149999999999999" customHeight="1" x14ac:dyDescent="0.25">
      <c r="A112" s="13"/>
      <c r="B112" s="14"/>
      <c r="C112" s="15"/>
      <c r="D112" s="78"/>
      <c r="E112" s="78"/>
      <c r="F112" s="82" t="s">
        <v>76</v>
      </c>
      <c r="G112" s="80"/>
      <c r="H112" s="83">
        <v>39</v>
      </c>
    </row>
    <row r="113" spans="1:8" customFormat="1" ht="15.75" customHeight="1" x14ac:dyDescent="0.25">
      <c r="A113" s="13"/>
      <c r="B113" s="14"/>
      <c r="C113" s="15"/>
      <c r="D113" s="78"/>
      <c r="E113" s="78"/>
      <c r="F113" s="82" t="s">
        <v>77</v>
      </c>
      <c r="G113" s="80"/>
      <c r="H113" s="83">
        <v>82</v>
      </c>
    </row>
    <row r="114" spans="1:8" customFormat="1" ht="19.5" customHeight="1" x14ac:dyDescent="0.25">
      <c r="A114" s="13"/>
      <c r="B114" s="14"/>
      <c r="C114" s="15"/>
      <c r="D114" s="78"/>
      <c r="E114" s="78"/>
      <c r="F114" s="82" t="s">
        <v>78</v>
      </c>
      <c r="G114" s="80"/>
      <c r="H114" s="83">
        <v>8</v>
      </c>
    </row>
    <row r="115" spans="1:8" customFormat="1" ht="19.5" customHeight="1" x14ac:dyDescent="0.25">
      <c r="A115" s="38"/>
      <c r="B115" s="39"/>
      <c r="C115" s="40"/>
      <c r="D115" s="44">
        <v>7825010980</v>
      </c>
      <c r="E115" s="45" t="s">
        <v>90</v>
      </c>
      <c r="F115" s="17" t="s">
        <v>91</v>
      </c>
      <c r="G115" s="47" t="s">
        <v>75</v>
      </c>
      <c r="H115" s="29"/>
    </row>
    <row r="116" spans="1:8" customFormat="1" ht="19.5" customHeight="1" x14ac:dyDescent="0.25">
      <c r="A116" s="38"/>
      <c r="B116" s="39"/>
      <c r="C116" s="40"/>
      <c r="D116" s="44"/>
      <c r="E116" s="45"/>
      <c r="F116" s="47" t="s">
        <v>76</v>
      </c>
      <c r="G116" s="47"/>
      <c r="H116" s="29">
        <v>90</v>
      </c>
    </row>
    <row r="117" spans="1:8" customFormat="1" ht="19.5" customHeight="1" x14ac:dyDescent="0.25">
      <c r="A117" s="38"/>
      <c r="B117" s="39"/>
      <c r="C117" s="40"/>
      <c r="D117" s="44"/>
      <c r="E117" s="45"/>
      <c r="F117" s="47" t="s">
        <v>77</v>
      </c>
      <c r="G117" s="47"/>
      <c r="H117" s="29">
        <v>51</v>
      </c>
    </row>
    <row r="118" spans="1:8" customFormat="1" ht="19.5" customHeight="1" x14ac:dyDescent="0.25">
      <c r="A118" s="38"/>
      <c r="B118" s="39"/>
      <c r="C118" s="40"/>
      <c r="D118" s="44"/>
      <c r="E118" s="45"/>
      <c r="F118" s="47" t="s">
        <v>78</v>
      </c>
      <c r="G118" s="47"/>
      <c r="H118" s="29">
        <v>0</v>
      </c>
    </row>
    <row r="119" spans="1:8" customFormat="1" ht="19.5" customHeight="1" x14ac:dyDescent="0.25">
      <c r="A119" s="38"/>
      <c r="B119" s="39"/>
      <c r="C119" s="40"/>
      <c r="D119" s="44">
        <v>7801048494</v>
      </c>
      <c r="E119" s="45" t="s">
        <v>92</v>
      </c>
      <c r="F119" s="46" t="s">
        <v>93</v>
      </c>
      <c r="G119" s="47" t="s">
        <v>75</v>
      </c>
      <c r="H119" s="29"/>
    </row>
    <row r="120" spans="1:8" customFormat="1" ht="19.5" customHeight="1" x14ac:dyDescent="0.25">
      <c r="A120" s="38"/>
      <c r="B120" s="39"/>
      <c r="C120" s="40"/>
      <c r="D120" s="44"/>
      <c r="E120" s="45"/>
      <c r="F120" s="18" t="s">
        <v>76</v>
      </c>
      <c r="G120" s="47"/>
      <c r="H120" s="29">
        <v>181</v>
      </c>
    </row>
    <row r="121" spans="1:8" customFormat="1" ht="19.5" customHeight="1" x14ac:dyDescent="0.25">
      <c r="A121" s="38"/>
      <c r="B121" s="39"/>
      <c r="C121" s="40"/>
      <c r="D121" s="44"/>
      <c r="E121" s="45"/>
      <c r="F121" s="18" t="s">
        <v>77</v>
      </c>
      <c r="G121" s="47"/>
      <c r="H121" s="29">
        <v>289</v>
      </c>
    </row>
    <row r="122" spans="1:8" customFormat="1" ht="19.5" customHeight="1" x14ac:dyDescent="0.25">
      <c r="A122" s="38"/>
      <c r="B122" s="39"/>
      <c r="C122" s="40"/>
      <c r="D122" s="44"/>
      <c r="E122" s="45"/>
      <c r="F122" s="18" t="s">
        <v>78</v>
      </c>
      <c r="G122" s="47"/>
      <c r="H122" s="29">
        <v>4</v>
      </c>
    </row>
    <row r="123" spans="1:8" customFormat="1" ht="19.5" customHeight="1" x14ac:dyDescent="0.25">
      <c r="A123" s="38"/>
      <c r="B123" s="39"/>
      <c r="C123" s="40"/>
      <c r="D123" s="44">
        <v>7812042374</v>
      </c>
      <c r="E123" s="44" t="s">
        <v>94</v>
      </c>
      <c r="F123" s="46" t="s">
        <v>95</v>
      </c>
      <c r="G123" s="48"/>
      <c r="H123" s="29"/>
    </row>
    <row r="124" spans="1:8" customFormat="1" ht="19.5" customHeight="1" x14ac:dyDescent="0.25">
      <c r="A124" s="38"/>
      <c r="B124" s="39"/>
      <c r="C124" s="40"/>
      <c r="D124" s="49"/>
      <c r="E124" s="44"/>
      <c r="F124" s="47" t="s">
        <v>76</v>
      </c>
      <c r="G124" s="48"/>
      <c r="H124" s="29">
        <v>16</v>
      </c>
    </row>
    <row r="125" spans="1:8" customFormat="1" ht="19.5" customHeight="1" x14ac:dyDescent="0.25">
      <c r="A125" s="38"/>
      <c r="B125" s="39"/>
      <c r="C125" s="40"/>
      <c r="D125" s="44"/>
      <c r="E125" s="44"/>
      <c r="F125" s="47" t="s">
        <v>77</v>
      </c>
      <c r="G125" s="48"/>
      <c r="H125" s="29">
        <v>11</v>
      </c>
    </row>
    <row r="126" spans="1:8" customFormat="1" ht="19.5" customHeight="1" x14ac:dyDescent="0.25">
      <c r="A126" s="38"/>
      <c r="B126" s="39"/>
      <c r="C126" s="40"/>
      <c r="D126" s="44"/>
      <c r="E126" s="50"/>
      <c r="F126" s="47" t="s">
        <v>78</v>
      </c>
      <c r="G126" s="48"/>
      <c r="H126" s="29">
        <v>1</v>
      </c>
    </row>
    <row r="127" spans="1:8" customFormat="1" ht="19.5" customHeight="1" x14ac:dyDescent="0.25">
      <c r="A127" s="38"/>
      <c r="B127" s="39"/>
      <c r="C127" s="40"/>
      <c r="D127" s="51">
        <v>7825331790</v>
      </c>
      <c r="E127" s="52"/>
      <c r="F127" s="53" t="s">
        <v>96</v>
      </c>
      <c r="G127" s="48" t="s">
        <v>75</v>
      </c>
      <c r="H127" s="29"/>
    </row>
    <row r="128" spans="1:8" customFormat="1" ht="19.5" customHeight="1" x14ac:dyDescent="0.25">
      <c r="A128" s="38"/>
      <c r="B128" s="39"/>
      <c r="C128" s="40"/>
      <c r="D128" s="54"/>
      <c r="E128" s="55"/>
      <c r="F128" s="56" t="s">
        <v>76</v>
      </c>
      <c r="G128" s="48"/>
      <c r="H128" s="29">
        <v>0</v>
      </c>
    </row>
    <row r="129" spans="1:8" customFormat="1" ht="19.5" customHeight="1" x14ac:dyDescent="0.25">
      <c r="A129" s="38"/>
      <c r="B129" s="39"/>
      <c r="C129" s="40"/>
      <c r="D129" s="57"/>
      <c r="E129" s="58"/>
      <c r="F129" s="59" t="s">
        <v>77</v>
      </c>
      <c r="G129" s="60"/>
      <c r="H129" s="29">
        <v>3</v>
      </c>
    </row>
    <row r="130" spans="1:8" customFormat="1" ht="19.5" customHeight="1" x14ac:dyDescent="0.25">
      <c r="A130" s="38"/>
      <c r="B130" s="39"/>
      <c r="C130" s="40"/>
      <c r="D130" s="61"/>
      <c r="E130" s="58"/>
      <c r="F130" s="56" t="s">
        <v>78</v>
      </c>
      <c r="G130" s="60"/>
      <c r="H130" s="29">
        <v>0</v>
      </c>
    </row>
    <row r="131" spans="1:8" customFormat="1" ht="19.5" customHeight="1" x14ac:dyDescent="0.25">
      <c r="A131" s="38"/>
      <c r="B131" s="39"/>
      <c r="C131" s="40"/>
      <c r="D131" s="62">
        <v>7813045709</v>
      </c>
      <c r="E131" s="62"/>
      <c r="F131" s="63" t="s">
        <v>97</v>
      </c>
      <c r="G131" s="48" t="s">
        <v>75</v>
      </c>
      <c r="H131" s="29"/>
    </row>
    <row r="132" spans="1:8" customFormat="1" ht="19.5" customHeight="1" x14ac:dyDescent="0.25">
      <c r="A132" s="38"/>
      <c r="B132" s="39"/>
      <c r="C132" s="40"/>
      <c r="D132" s="62"/>
      <c r="E132" s="62"/>
      <c r="F132" s="47" t="s">
        <v>76</v>
      </c>
      <c r="G132" s="64"/>
      <c r="H132" s="29">
        <v>20</v>
      </c>
    </row>
    <row r="133" spans="1:8" customFormat="1" ht="19.5" customHeight="1" x14ac:dyDescent="0.25">
      <c r="A133" s="38"/>
      <c r="B133" s="39"/>
      <c r="C133" s="40"/>
      <c r="D133" s="62"/>
      <c r="E133" s="62"/>
      <c r="F133" s="47" t="s">
        <v>77</v>
      </c>
      <c r="G133" s="64"/>
      <c r="H133" s="29">
        <v>38</v>
      </c>
    </row>
    <row r="134" spans="1:8" customFormat="1" ht="19.5" customHeight="1" x14ac:dyDescent="0.25">
      <c r="A134" s="38"/>
      <c r="B134" s="39"/>
      <c r="C134" s="40"/>
      <c r="D134" s="62"/>
      <c r="E134" s="62"/>
      <c r="F134" s="47" t="s">
        <v>78</v>
      </c>
      <c r="G134" s="64"/>
      <c r="H134" s="29">
        <v>6</v>
      </c>
    </row>
    <row r="135" spans="1:8" customFormat="1" ht="53.25" customHeight="1" x14ac:dyDescent="0.25">
      <c r="A135" s="38"/>
      <c r="B135" s="39"/>
      <c r="C135" s="40"/>
      <c r="D135" s="15"/>
      <c r="E135" s="28"/>
      <c r="F135" s="43" t="s">
        <v>80</v>
      </c>
      <c r="G135" s="30" t="s">
        <v>75</v>
      </c>
      <c r="H135" s="42"/>
    </row>
    <row r="136" spans="1:8" customFormat="1" ht="15" x14ac:dyDescent="0.2">
      <c r="B136" s="1"/>
      <c r="C136" s="2"/>
      <c r="D136" s="84"/>
      <c r="E136" s="84"/>
      <c r="F136" s="85" t="s">
        <v>76</v>
      </c>
      <c r="G136" s="86"/>
      <c r="H136" s="87">
        <v>1214</v>
      </c>
    </row>
    <row r="137" spans="1:8" customFormat="1" ht="15" x14ac:dyDescent="0.2">
      <c r="B137" s="1"/>
      <c r="C137" s="2"/>
      <c r="D137" s="84"/>
      <c r="E137" s="84"/>
      <c r="F137" s="85" t="s">
        <v>77</v>
      </c>
      <c r="G137" s="86"/>
      <c r="H137" s="87">
        <v>2574</v>
      </c>
    </row>
    <row r="138" spans="1:8" customFormat="1" ht="15" x14ac:dyDescent="0.2">
      <c r="B138" s="1"/>
      <c r="C138" s="2"/>
      <c r="D138" s="84"/>
      <c r="E138" s="84"/>
      <c r="F138" s="85" t="s">
        <v>78</v>
      </c>
      <c r="G138" s="86"/>
      <c r="H138" s="87">
        <v>84</v>
      </c>
    </row>
    <row r="139" spans="1:8" customFormat="1" ht="15.75" customHeight="1" x14ac:dyDescent="0.25">
      <c r="A139" s="13" t="s">
        <v>42</v>
      </c>
      <c r="B139" s="14">
        <v>254</v>
      </c>
      <c r="C139" s="15" t="s">
        <v>71</v>
      </c>
      <c r="D139" s="88"/>
      <c r="E139" s="88"/>
      <c r="F139" s="89"/>
      <c r="G139" s="89"/>
      <c r="H139" s="90"/>
    </row>
    <row r="140" spans="1:8" customFormat="1" ht="15" x14ac:dyDescent="0.2">
      <c r="B140" s="1"/>
      <c r="C140" s="2"/>
      <c r="D140" s="34"/>
      <c r="E140" s="34"/>
      <c r="F140" s="35"/>
      <c r="G140" s="36"/>
      <c r="H140" s="37"/>
    </row>
    <row r="141" spans="1:8" customFormat="1" ht="15.75" x14ac:dyDescent="0.2">
      <c r="B141" s="1"/>
      <c r="C141" s="2"/>
      <c r="D141" s="188" t="s">
        <v>79</v>
      </c>
      <c r="E141" s="188"/>
      <c r="F141" s="188"/>
      <c r="G141" s="188"/>
      <c r="H141" s="188"/>
    </row>
    <row r="142" spans="1:8" customFormat="1" ht="60" x14ac:dyDescent="0.2">
      <c r="B142" s="1"/>
      <c r="C142" s="2"/>
      <c r="D142" s="8" t="s">
        <v>3</v>
      </c>
      <c r="E142" s="9" t="s">
        <v>4</v>
      </c>
      <c r="F142" s="8" t="s">
        <v>5</v>
      </c>
      <c r="G142" s="8" t="s">
        <v>74</v>
      </c>
      <c r="H142" s="41" t="s">
        <v>82</v>
      </c>
    </row>
    <row r="143" spans="1:8" customFormat="1" ht="15" x14ac:dyDescent="0.2">
      <c r="B143" s="1"/>
      <c r="C143" s="2"/>
      <c r="D143" s="12">
        <v>1</v>
      </c>
      <c r="E143" s="12">
        <v>2</v>
      </c>
      <c r="F143" s="12">
        <v>3</v>
      </c>
      <c r="G143" s="12">
        <v>4</v>
      </c>
      <c r="H143" s="12">
        <v>5</v>
      </c>
    </row>
    <row r="144" spans="1:8" customFormat="1" ht="19.5" customHeight="1" x14ac:dyDescent="0.2">
      <c r="B144" s="1"/>
      <c r="C144" s="2"/>
      <c r="D144" s="187" t="s">
        <v>42</v>
      </c>
      <c r="E144" s="187"/>
      <c r="F144" s="187"/>
      <c r="G144" s="187"/>
      <c r="H144" s="187"/>
    </row>
    <row r="145" spans="4:9" customFormat="1" ht="15" x14ac:dyDescent="0.2">
      <c r="D145" s="31">
        <v>7808042928</v>
      </c>
      <c r="E145" s="31"/>
      <c r="F145" s="32" t="s">
        <v>70</v>
      </c>
      <c r="G145" s="18" t="s">
        <v>75</v>
      </c>
      <c r="H145" s="31"/>
      <c r="I145" s="65"/>
    </row>
    <row r="146" spans="4:9" customFormat="1" ht="15" x14ac:dyDescent="0.2">
      <c r="D146" s="31"/>
      <c r="E146" s="31"/>
      <c r="F146" s="18" t="s">
        <v>76</v>
      </c>
      <c r="G146" s="31"/>
      <c r="H146" s="31">
        <v>30</v>
      </c>
      <c r="I146" s="65">
        <f>H146*11500*12</f>
        <v>4140000</v>
      </c>
    </row>
    <row r="147" spans="4:9" customFormat="1" ht="15" x14ac:dyDescent="0.2">
      <c r="D147" s="31"/>
      <c r="E147" s="31"/>
      <c r="F147" s="18" t="s">
        <v>77</v>
      </c>
      <c r="G147" s="31"/>
      <c r="H147" s="31">
        <v>77</v>
      </c>
      <c r="I147" s="65">
        <f>H147*7000*12</f>
        <v>6468000</v>
      </c>
    </row>
    <row r="148" spans="4:9" customFormat="1" ht="15" x14ac:dyDescent="0.2">
      <c r="D148" s="31"/>
      <c r="E148" s="31"/>
      <c r="F148" s="18" t="s">
        <v>78</v>
      </c>
      <c r="G148" s="31"/>
      <c r="H148" s="31">
        <v>0</v>
      </c>
      <c r="I148" s="65">
        <f>H148*4500*12</f>
        <v>0</v>
      </c>
    </row>
    <row r="149" spans="4:9" customFormat="1" ht="30" x14ac:dyDescent="0.2">
      <c r="D149" s="75"/>
      <c r="E149" s="75"/>
      <c r="F149" s="76" t="s">
        <v>99</v>
      </c>
      <c r="G149" s="75"/>
      <c r="H149" s="75"/>
      <c r="I149" s="77"/>
    </row>
    <row r="150" spans="4:9" customFormat="1" ht="15" x14ac:dyDescent="0.2">
      <c r="D150" s="73"/>
      <c r="E150" s="73"/>
      <c r="F150" s="18" t="s">
        <v>76</v>
      </c>
      <c r="G150" s="73"/>
      <c r="H150" s="73">
        <f>71+87+15</f>
        <v>173</v>
      </c>
      <c r="I150" s="65"/>
    </row>
    <row r="151" spans="4:9" customFormat="1" ht="15" x14ac:dyDescent="0.2">
      <c r="D151" s="73"/>
      <c r="E151" s="73"/>
      <c r="F151" s="18" t="s">
        <v>77</v>
      </c>
      <c r="G151" s="73"/>
      <c r="H151" s="73">
        <f>14+18+10</f>
        <v>42</v>
      </c>
      <c r="I151" s="65"/>
    </row>
    <row r="152" spans="4:9" customFormat="1" ht="15" x14ac:dyDescent="0.2">
      <c r="D152" s="73"/>
      <c r="E152" s="73"/>
      <c r="F152" s="74"/>
      <c r="G152" s="73"/>
      <c r="H152" s="73"/>
      <c r="I152" s="65"/>
    </row>
    <row r="153" spans="4:9" customFormat="1" ht="15" x14ac:dyDescent="0.2">
      <c r="D153" s="73"/>
      <c r="E153" s="73"/>
      <c r="F153" s="74"/>
      <c r="G153" s="73"/>
      <c r="H153" s="73"/>
      <c r="I153" s="65"/>
    </row>
    <row r="155" spans="4:9" customFormat="1" ht="15" x14ac:dyDescent="0.2">
      <c r="D155" s="2"/>
      <c r="E155" s="2"/>
      <c r="F155" s="69" t="s">
        <v>81</v>
      </c>
      <c r="G155" s="70" t="s">
        <v>75</v>
      </c>
      <c r="H155" s="71"/>
      <c r="I155" s="65"/>
    </row>
    <row r="156" spans="4:9" customFormat="1" ht="15" x14ac:dyDescent="0.2">
      <c r="D156" s="2"/>
      <c r="E156" s="2"/>
      <c r="F156" s="69" t="s">
        <v>76</v>
      </c>
      <c r="G156" s="72"/>
      <c r="H156" s="68">
        <f>H5+H10+H15+H25+H30+H39+H44+H49+H58+H63+H68+H72+H76+H80+H84+H88+H92+H96+H100+H104+H108+H112+H136+H146+H20+H34+H53+H116+H120+H124+H128+H132+H150</f>
        <v>2567</v>
      </c>
      <c r="I156" s="65">
        <f>(H156-H146)*14500*12</f>
        <v>441438000</v>
      </c>
    </row>
    <row r="157" spans="4:9" customFormat="1" ht="15" x14ac:dyDescent="0.2">
      <c r="D157" s="2"/>
      <c r="E157" s="2"/>
      <c r="F157" s="69" t="s">
        <v>77</v>
      </c>
      <c r="G157" s="72"/>
      <c r="H157" s="68">
        <f>H6+H11+H16+H26+H31+H40+H45+H50+H59+H64+H69+H73+H77+H81+H85+H89+H93+H97+H101+H105+H109+H113+H137+H147+H21+H35+H54+H117+H121+H125+H129+H133+H151</f>
        <v>4017</v>
      </c>
      <c r="I157" s="65">
        <f>(H157-H147)*6500*12</f>
        <v>307320000</v>
      </c>
    </row>
    <row r="158" spans="4:9" customFormat="1" ht="15" x14ac:dyDescent="0.2">
      <c r="D158" s="2"/>
      <c r="E158" s="2"/>
      <c r="F158" s="69" t="s">
        <v>78</v>
      </c>
      <c r="G158" s="72"/>
      <c r="H158" s="68">
        <f t="shared" ref="H158" si="0">H7+H12+H17+H27+H32+H41+H46+H51+H60+H65+H70+H74+H78+H82+H86+H90+H94+H98+H102+H106+H110+H114+H138+H148+H22+H36+H55+H118+H122+H126+H130+H134</f>
        <v>202</v>
      </c>
      <c r="I158" s="65">
        <f>(H158-H148)*4500*12</f>
        <v>10908000</v>
      </c>
    </row>
    <row r="161" spans="8:9" customFormat="1" x14ac:dyDescent="0.2">
      <c r="H161" s="3" t="s">
        <v>98</v>
      </c>
      <c r="I161" s="65">
        <f>(I146+I147+I148+I156+I157+I158)/1000</f>
        <v>770274</v>
      </c>
    </row>
  </sheetData>
  <autoFilter ref="A1:I139"/>
  <customSheetViews>
    <customSheetView guid="{FC724206-E0DB-45B5-965D-37963C458CC7}" fitToPage="1" hiddenColumns="1" topLeftCell="E1">
      <pane xSplit="4" ySplit="2" topLeftCell="M173" activePane="bottomRight" state="frozen"/>
      <selection pane="bottomRight" activeCell="P181" sqref="P181:P281"/>
      <pageMargins left="0.25" right="0.25" top="0.75" bottom="0.75" header="0.3" footer="0.3"/>
      <pageSetup paperSize="9" scale="75" fitToHeight="0" orientation="portrait" r:id="rId1"/>
    </customSheetView>
    <customSheetView guid="{35687543-6D91-4D8F-9EEC-DB58FDE831D5}" fitToPage="1" hiddenColumns="1" topLeftCell="E1">
      <pane xSplit="1" ySplit="1" topLeftCell="K2" activePane="bottomRight" state="frozen"/>
      <selection pane="bottomRight" activeCell="S275" sqref="S275"/>
      <pageMargins left="0.25" right="0.25" top="0.75" bottom="0.75" header="0.3" footer="0.3"/>
      <pageSetup paperSize="9" scale="75" fitToHeight="0" orientation="portrait" r:id="rId2"/>
    </customSheetView>
  </customSheetViews>
  <mergeCells count="2">
    <mergeCell ref="D144:H144"/>
    <mergeCell ref="D141:H141"/>
  </mergeCells>
  <pageMargins left="0.25" right="0.25" top="0.75" bottom="0.75" header="0.3" footer="0.3"/>
  <pageSetup paperSize="9" scale="16" fitToHeight="0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"/>
  <sheetViews>
    <sheetView workbookViewId="0">
      <selection activeCell="A49" sqref="A49"/>
    </sheetView>
  </sheetViews>
  <sheetFormatPr defaultRowHeight="12.75" x14ac:dyDescent="0.2"/>
  <cols>
    <col min="1" max="1" width="42.7109375" customWidth="1"/>
    <col min="2" max="2" width="11.85546875" customWidth="1"/>
    <col min="3" max="3" width="12.42578125" customWidth="1"/>
  </cols>
  <sheetData>
    <row r="1" spans="1:3" x14ac:dyDescent="0.2">
      <c r="A1" s="189" t="s">
        <v>106</v>
      </c>
      <c r="B1" s="190"/>
      <c r="C1" s="190"/>
    </row>
    <row r="3" spans="1:3" x14ac:dyDescent="0.2">
      <c r="A3" s="94"/>
      <c r="B3" s="96" t="s">
        <v>100</v>
      </c>
      <c r="C3" s="96" t="s">
        <v>101</v>
      </c>
    </row>
    <row r="4" spans="1:3" x14ac:dyDescent="0.2">
      <c r="A4" s="95" t="s">
        <v>102</v>
      </c>
      <c r="B4" s="94">
        <v>87</v>
      </c>
      <c r="C4" s="94">
        <v>18</v>
      </c>
    </row>
    <row r="5" spans="1:3" x14ac:dyDescent="0.2">
      <c r="A5" s="95" t="s">
        <v>103</v>
      </c>
      <c r="B5" s="94">
        <v>71</v>
      </c>
      <c r="C5" s="94">
        <v>14</v>
      </c>
    </row>
    <row r="6" spans="1:3" x14ac:dyDescent="0.2">
      <c r="A6" s="95" t="s">
        <v>104</v>
      </c>
      <c r="B6" s="94">
        <v>15</v>
      </c>
      <c r="C6" s="94">
        <v>10</v>
      </c>
    </row>
    <row r="7" spans="1:3" x14ac:dyDescent="0.2">
      <c r="A7" s="95" t="s">
        <v>105</v>
      </c>
      <c r="B7" s="94">
        <f>SUM(B4:B6)</f>
        <v>173</v>
      </c>
      <c r="C7" s="94">
        <f t="shared" ref="C7" si="0">SUM(C4:C6)</f>
        <v>42</v>
      </c>
    </row>
  </sheetData>
  <mergeCells count="1">
    <mergeCell ref="A1:C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7"/>
  <sheetViews>
    <sheetView topLeftCell="B154" workbookViewId="0">
      <selection activeCell="B154" sqref="A1:XFD1048576"/>
    </sheetView>
  </sheetViews>
  <sheetFormatPr defaultRowHeight="12.75" x14ac:dyDescent="0.2"/>
  <cols>
    <col min="1" max="1" width="36.28515625" hidden="1" customWidth="1"/>
    <col min="2" max="2" width="6.7109375" style="1" customWidth="1"/>
    <col min="3" max="3" width="20.7109375" style="2" customWidth="1"/>
    <col min="4" max="4" width="16.85546875" style="2" customWidth="1"/>
    <col min="5" max="5" width="13" style="2" customWidth="1"/>
    <col min="6" max="6" width="54.85546875" style="3" customWidth="1"/>
    <col min="7" max="7" width="16" style="3" customWidth="1"/>
    <col min="8" max="8" width="24.7109375" style="3" customWidth="1"/>
    <col min="9" max="9" width="15.140625" style="65" customWidth="1"/>
  </cols>
  <sheetData>
    <row r="1" spans="1:9" s="4" customFormat="1" ht="99.75" customHeight="1" x14ac:dyDescent="0.25">
      <c r="A1" s="6" t="s">
        <v>0</v>
      </c>
      <c r="B1" s="7" t="s">
        <v>1</v>
      </c>
      <c r="C1" s="8" t="s">
        <v>2</v>
      </c>
      <c r="D1" s="8" t="s">
        <v>3</v>
      </c>
      <c r="E1" s="9" t="s">
        <v>4</v>
      </c>
      <c r="F1" s="8" t="s">
        <v>5</v>
      </c>
      <c r="G1" s="8" t="s">
        <v>74</v>
      </c>
      <c r="H1" s="41" t="s">
        <v>82</v>
      </c>
      <c r="I1" s="66"/>
    </row>
    <row r="2" spans="1:9" s="5" customFormat="1" ht="20.25" customHeight="1" x14ac:dyDescent="0.25">
      <c r="A2" s="10"/>
      <c r="B2" s="11"/>
      <c r="C2" s="12"/>
      <c r="D2" s="12">
        <v>1</v>
      </c>
      <c r="E2" s="12">
        <v>2</v>
      </c>
      <c r="F2" s="12">
        <v>3</v>
      </c>
      <c r="G2" s="12">
        <v>4</v>
      </c>
      <c r="H2" s="12">
        <v>5</v>
      </c>
      <c r="I2" s="67"/>
    </row>
    <row r="3" spans="1:9" ht="22.5" customHeight="1" x14ac:dyDescent="0.2">
      <c r="A3" s="91"/>
      <c r="B3" s="92"/>
      <c r="C3" s="92"/>
      <c r="D3" s="92"/>
      <c r="E3" s="92"/>
      <c r="F3" s="92" t="s">
        <v>6</v>
      </c>
      <c r="G3" s="92"/>
      <c r="H3" s="93"/>
    </row>
    <row r="4" spans="1:9" ht="15" customHeight="1" x14ac:dyDescent="0.25">
      <c r="A4" s="13" t="s">
        <v>6</v>
      </c>
      <c r="B4" s="14">
        <v>1</v>
      </c>
      <c r="C4" s="15" t="s">
        <v>7</v>
      </c>
      <c r="D4" s="15">
        <v>7812013528</v>
      </c>
      <c r="E4" s="16" t="s">
        <v>8</v>
      </c>
      <c r="F4" s="17" t="s">
        <v>9</v>
      </c>
      <c r="G4" s="18" t="s">
        <v>75</v>
      </c>
      <c r="H4" s="19"/>
    </row>
    <row r="5" spans="1:9" ht="15" customHeight="1" x14ac:dyDescent="0.25">
      <c r="A5" s="13"/>
      <c r="B5" s="14"/>
      <c r="C5" s="15"/>
      <c r="D5" s="15"/>
      <c r="E5" s="16"/>
      <c r="F5" s="18" t="s">
        <v>76</v>
      </c>
      <c r="G5" s="18"/>
      <c r="H5" s="19">
        <v>20</v>
      </c>
    </row>
    <row r="6" spans="1:9" ht="15" customHeight="1" x14ac:dyDescent="0.25">
      <c r="A6" s="13"/>
      <c r="B6" s="14"/>
      <c r="C6" s="15"/>
      <c r="D6" s="15"/>
      <c r="E6" s="16"/>
      <c r="F6" s="18" t="s">
        <v>77</v>
      </c>
      <c r="G6" s="18"/>
      <c r="H6" s="19">
        <v>24</v>
      </c>
    </row>
    <row r="7" spans="1:9" ht="15" customHeight="1" x14ac:dyDescent="0.25">
      <c r="A7" s="13"/>
      <c r="B7" s="14"/>
      <c r="C7" s="15"/>
      <c r="D7" s="15"/>
      <c r="E7" s="16"/>
      <c r="F7" s="18" t="s">
        <v>78</v>
      </c>
      <c r="G7" s="18"/>
      <c r="H7" s="19">
        <v>0</v>
      </c>
    </row>
    <row r="8" spans="1:9" ht="22.5" customHeight="1" x14ac:dyDescent="0.2">
      <c r="A8" s="91"/>
      <c r="B8" s="92"/>
      <c r="C8" s="92"/>
      <c r="D8" s="92"/>
      <c r="E8" s="92"/>
      <c r="F8" s="92" t="s">
        <v>10</v>
      </c>
      <c r="G8" s="92"/>
      <c r="H8" s="93"/>
    </row>
    <row r="9" spans="1:9" ht="15" customHeight="1" x14ac:dyDescent="0.25">
      <c r="A9" s="13" t="s">
        <v>10</v>
      </c>
      <c r="B9" s="14">
        <v>13</v>
      </c>
      <c r="C9" s="15" t="s">
        <v>7</v>
      </c>
      <c r="D9" s="15">
        <v>7801074945</v>
      </c>
      <c r="E9" s="20" t="s">
        <v>11</v>
      </c>
      <c r="F9" s="17" t="s">
        <v>12</v>
      </c>
      <c r="G9" s="18" t="s">
        <v>75</v>
      </c>
      <c r="H9" s="19"/>
    </row>
    <row r="10" spans="1:9" ht="15" customHeight="1" x14ac:dyDescent="0.25">
      <c r="A10" s="13"/>
      <c r="B10" s="14"/>
      <c r="C10" s="15"/>
      <c r="D10" s="15"/>
      <c r="E10" s="20"/>
      <c r="F10" s="18" t="s">
        <v>76</v>
      </c>
      <c r="G10" s="18"/>
      <c r="H10" s="21">
        <v>42</v>
      </c>
    </row>
    <row r="11" spans="1:9" ht="15" customHeight="1" x14ac:dyDescent="0.25">
      <c r="A11" s="13"/>
      <c r="B11" s="14"/>
      <c r="C11" s="15"/>
      <c r="D11" s="15"/>
      <c r="E11" s="20"/>
      <c r="F11" s="18" t="s">
        <v>77</v>
      </c>
      <c r="G11" s="18"/>
      <c r="H11" s="21">
        <v>40</v>
      </c>
    </row>
    <row r="12" spans="1:9" ht="15" customHeight="1" x14ac:dyDescent="0.25">
      <c r="A12" s="13"/>
      <c r="B12" s="14"/>
      <c r="C12" s="15"/>
      <c r="D12" s="15"/>
      <c r="E12" s="20"/>
      <c r="F12" s="18" t="s">
        <v>78</v>
      </c>
      <c r="G12" s="18"/>
      <c r="H12" s="21">
        <v>3</v>
      </c>
    </row>
    <row r="13" spans="1:9" ht="22.5" customHeight="1" x14ac:dyDescent="0.2">
      <c r="A13" s="91"/>
      <c r="B13" s="92"/>
      <c r="C13" s="92"/>
      <c r="D13" s="92"/>
      <c r="E13" s="92"/>
      <c r="F13" s="92" t="s">
        <v>13</v>
      </c>
      <c r="G13" s="92"/>
      <c r="H13" s="93"/>
    </row>
    <row r="14" spans="1:9" ht="15" customHeight="1" x14ac:dyDescent="0.25">
      <c r="A14" s="13" t="s">
        <v>13</v>
      </c>
      <c r="B14" s="14">
        <v>24</v>
      </c>
      <c r="C14" s="15" t="s">
        <v>7</v>
      </c>
      <c r="D14" s="15" t="s">
        <v>14</v>
      </c>
      <c r="E14" s="20" t="s">
        <v>15</v>
      </c>
      <c r="F14" s="17" t="s">
        <v>16</v>
      </c>
      <c r="G14" s="18" t="s">
        <v>75</v>
      </c>
      <c r="H14" s="19"/>
    </row>
    <row r="15" spans="1:9" ht="15" customHeight="1" x14ac:dyDescent="0.25">
      <c r="A15" s="13"/>
      <c r="B15" s="14"/>
      <c r="C15" s="15"/>
      <c r="D15" s="15"/>
      <c r="E15" s="20"/>
      <c r="F15" s="18" t="s">
        <v>76</v>
      </c>
      <c r="G15" s="18"/>
      <c r="H15" s="19">
        <v>53</v>
      </c>
    </row>
    <row r="16" spans="1:9" ht="15" customHeight="1" x14ac:dyDescent="0.25">
      <c r="A16" s="13"/>
      <c r="B16" s="14"/>
      <c r="C16" s="15"/>
      <c r="D16" s="15"/>
      <c r="E16" s="20"/>
      <c r="F16" s="18" t="s">
        <v>77</v>
      </c>
      <c r="G16" s="18"/>
      <c r="H16" s="19">
        <v>67</v>
      </c>
    </row>
    <row r="17" spans="1:8" customFormat="1" ht="15" x14ac:dyDescent="0.25">
      <c r="A17" s="13"/>
      <c r="B17" s="14"/>
      <c r="C17" s="15"/>
      <c r="D17" s="15"/>
      <c r="E17" s="20"/>
      <c r="F17" s="18" t="s">
        <v>78</v>
      </c>
      <c r="G17" s="18"/>
      <c r="H17" s="19">
        <v>12</v>
      </c>
    </row>
    <row r="18" spans="1:8" customFormat="1" ht="15" x14ac:dyDescent="0.2">
      <c r="A18" s="91"/>
      <c r="B18" s="92"/>
      <c r="C18" s="92"/>
      <c r="D18" s="92"/>
      <c r="E18" s="92"/>
      <c r="F18" s="92" t="s">
        <v>83</v>
      </c>
      <c r="G18" s="92"/>
      <c r="H18" s="93"/>
    </row>
    <row r="19" spans="1:8" customFormat="1" ht="30" x14ac:dyDescent="0.25">
      <c r="A19" s="13" t="s">
        <v>17</v>
      </c>
      <c r="B19" s="14">
        <v>60</v>
      </c>
      <c r="C19" s="15" t="s">
        <v>7</v>
      </c>
      <c r="D19" s="44">
        <v>7805215410</v>
      </c>
      <c r="E19" s="45" t="s">
        <v>84</v>
      </c>
      <c r="F19" s="46" t="s">
        <v>85</v>
      </c>
      <c r="G19" s="47" t="s">
        <v>75</v>
      </c>
      <c r="H19" s="19"/>
    </row>
    <row r="20" spans="1:8" customFormat="1" ht="15" x14ac:dyDescent="0.25">
      <c r="A20" s="13"/>
      <c r="B20" s="14"/>
      <c r="C20" s="15"/>
      <c r="D20" s="44"/>
      <c r="E20" s="45"/>
      <c r="F20" s="47" t="s">
        <v>76</v>
      </c>
      <c r="G20" s="47"/>
      <c r="H20" s="21">
        <v>24</v>
      </c>
    </row>
    <row r="21" spans="1:8" customFormat="1" ht="15" x14ac:dyDescent="0.25">
      <c r="A21" s="13"/>
      <c r="B21" s="14"/>
      <c r="C21" s="15"/>
      <c r="D21" s="44"/>
      <c r="E21" s="45"/>
      <c r="F21" s="47" t="s">
        <v>77</v>
      </c>
      <c r="G21" s="47"/>
      <c r="H21" s="21">
        <v>23</v>
      </c>
    </row>
    <row r="22" spans="1:8" customFormat="1" ht="15" x14ac:dyDescent="0.25">
      <c r="A22" s="13"/>
      <c r="B22" s="14"/>
      <c r="C22" s="15"/>
      <c r="D22" s="44"/>
      <c r="E22" s="45"/>
      <c r="F22" s="47" t="s">
        <v>78</v>
      </c>
      <c r="G22" s="47"/>
      <c r="H22" s="21">
        <v>0</v>
      </c>
    </row>
    <row r="23" spans="1:8" customFormat="1" ht="15" x14ac:dyDescent="0.2">
      <c r="A23" s="91"/>
      <c r="B23" s="92"/>
      <c r="C23" s="92"/>
      <c r="D23" s="92"/>
      <c r="E23" s="92"/>
      <c r="F23" s="92" t="s">
        <v>17</v>
      </c>
      <c r="G23" s="92"/>
      <c r="H23" s="93"/>
    </row>
    <row r="24" spans="1:8" customFormat="1" ht="30" x14ac:dyDescent="0.25">
      <c r="A24" s="13" t="s">
        <v>17</v>
      </c>
      <c r="B24" s="14">
        <v>60</v>
      </c>
      <c r="C24" s="15" t="s">
        <v>7</v>
      </c>
      <c r="D24" s="15">
        <v>7817031464</v>
      </c>
      <c r="E24" s="20" t="s">
        <v>18</v>
      </c>
      <c r="F24" s="17" t="s">
        <v>19</v>
      </c>
      <c r="G24" s="18" t="s">
        <v>75</v>
      </c>
      <c r="H24" s="19"/>
    </row>
    <row r="25" spans="1:8" customFormat="1" ht="15" x14ac:dyDescent="0.25">
      <c r="A25" s="13"/>
      <c r="B25" s="14"/>
      <c r="C25" s="15"/>
      <c r="D25" s="15"/>
      <c r="E25" s="20"/>
      <c r="F25" s="18" t="s">
        <v>76</v>
      </c>
      <c r="G25" s="18"/>
      <c r="H25" s="21">
        <v>29</v>
      </c>
    </row>
    <row r="26" spans="1:8" customFormat="1" ht="15" x14ac:dyDescent="0.25">
      <c r="A26" s="13"/>
      <c r="B26" s="14"/>
      <c r="C26" s="15"/>
      <c r="D26" s="15"/>
      <c r="E26" s="20"/>
      <c r="F26" s="18" t="s">
        <v>77</v>
      </c>
      <c r="G26" s="18"/>
      <c r="H26" s="21">
        <v>33</v>
      </c>
    </row>
    <row r="27" spans="1:8" customFormat="1" ht="15" x14ac:dyDescent="0.25">
      <c r="A27" s="13"/>
      <c r="B27" s="14"/>
      <c r="C27" s="15"/>
      <c r="D27" s="15"/>
      <c r="E27" s="20"/>
      <c r="F27" s="18" t="s">
        <v>78</v>
      </c>
      <c r="G27" s="18"/>
      <c r="H27" s="21">
        <v>15</v>
      </c>
    </row>
    <row r="28" spans="1:8" customFormat="1" ht="15" x14ac:dyDescent="0.2">
      <c r="A28" s="91"/>
      <c r="B28" s="92"/>
      <c r="C28" s="92"/>
      <c r="D28" s="92"/>
      <c r="E28" s="92"/>
      <c r="F28" s="92" t="s">
        <v>20</v>
      </c>
      <c r="G28" s="92"/>
      <c r="H28" s="93"/>
    </row>
    <row r="29" spans="1:8" customFormat="1" ht="30" x14ac:dyDescent="0.25">
      <c r="A29" s="13" t="s">
        <v>20</v>
      </c>
      <c r="B29" s="14">
        <v>74</v>
      </c>
      <c r="C29" s="15" t="s">
        <v>7</v>
      </c>
      <c r="D29" s="15">
        <v>7806023824</v>
      </c>
      <c r="E29" s="20" t="s">
        <v>21</v>
      </c>
      <c r="F29" s="17" t="s">
        <v>22</v>
      </c>
      <c r="G29" s="18" t="s">
        <v>75</v>
      </c>
      <c r="H29" s="19"/>
    </row>
    <row r="30" spans="1:8" customFormat="1" ht="15" x14ac:dyDescent="0.25">
      <c r="A30" s="13"/>
      <c r="B30" s="14"/>
      <c r="C30" s="15"/>
      <c r="D30" s="15"/>
      <c r="E30" s="20"/>
      <c r="F30" s="18" t="s">
        <v>76</v>
      </c>
      <c r="G30" s="18"/>
      <c r="H30" s="22">
        <v>40</v>
      </c>
    </row>
    <row r="31" spans="1:8" customFormat="1" ht="15" x14ac:dyDescent="0.25">
      <c r="A31" s="13"/>
      <c r="B31" s="14"/>
      <c r="C31" s="15"/>
      <c r="D31" s="15"/>
      <c r="E31" s="20"/>
      <c r="F31" s="18" t="s">
        <v>77</v>
      </c>
      <c r="G31" s="18"/>
      <c r="H31" s="22">
        <v>33</v>
      </c>
    </row>
    <row r="32" spans="1:8" customFormat="1" ht="15" x14ac:dyDescent="0.25">
      <c r="A32" s="13"/>
      <c r="B32" s="14"/>
      <c r="C32" s="15"/>
      <c r="D32" s="15"/>
      <c r="E32" s="20"/>
      <c r="F32" s="18" t="s">
        <v>78</v>
      </c>
      <c r="G32" s="18"/>
      <c r="H32" s="22">
        <v>12</v>
      </c>
    </row>
    <row r="33" spans="1:8" customFormat="1" ht="30" x14ac:dyDescent="0.25">
      <c r="A33" s="13" t="s">
        <v>20</v>
      </c>
      <c r="B33" s="14">
        <v>74</v>
      </c>
      <c r="C33" s="15" t="s">
        <v>7</v>
      </c>
      <c r="D33" s="44">
        <v>7806005938</v>
      </c>
      <c r="E33" s="45" t="s">
        <v>86</v>
      </c>
      <c r="F33" s="46" t="s">
        <v>87</v>
      </c>
      <c r="G33" s="47" t="s">
        <v>75</v>
      </c>
      <c r="H33" s="19"/>
    </row>
    <row r="34" spans="1:8" customFormat="1" ht="15" x14ac:dyDescent="0.25">
      <c r="A34" s="13"/>
      <c r="B34" s="14"/>
      <c r="C34" s="15"/>
      <c r="D34" s="44"/>
      <c r="E34" s="45"/>
      <c r="F34" s="47" t="s">
        <v>76</v>
      </c>
      <c r="G34" s="47"/>
      <c r="H34" s="22">
        <v>18</v>
      </c>
    </row>
    <row r="35" spans="1:8" customFormat="1" ht="15" x14ac:dyDescent="0.25">
      <c r="A35" s="13"/>
      <c r="B35" s="14"/>
      <c r="C35" s="15"/>
      <c r="D35" s="44"/>
      <c r="E35" s="45"/>
      <c r="F35" s="47" t="s">
        <v>77</v>
      </c>
      <c r="G35" s="47"/>
      <c r="H35" s="22">
        <v>6</v>
      </c>
    </row>
    <row r="36" spans="1:8" customFormat="1" ht="15" x14ac:dyDescent="0.25">
      <c r="A36" s="13"/>
      <c r="B36" s="14"/>
      <c r="C36" s="15"/>
      <c r="D36" s="44"/>
      <c r="E36" s="45"/>
      <c r="F36" s="47" t="s">
        <v>78</v>
      </c>
      <c r="G36" s="47"/>
      <c r="H36" s="22">
        <v>1</v>
      </c>
    </row>
    <row r="37" spans="1:8" customFormat="1" ht="15" x14ac:dyDescent="0.2">
      <c r="A37" s="91"/>
      <c r="B37" s="92"/>
      <c r="C37" s="92"/>
      <c r="D37" s="92"/>
      <c r="E37" s="92"/>
      <c r="F37" s="92" t="s">
        <v>23</v>
      </c>
      <c r="G37" s="92"/>
      <c r="H37" s="93"/>
    </row>
    <row r="38" spans="1:8" customFormat="1" ht="30" x14ac:dyDescent="0.25">
      <c r="A38" s="13" t="s">
        <v>23</v>
      </c>
      <c r="B38" s="14">
        <v>93</v>
      </c>
      <c r="C38" s="15" t="s">
        <v>7</v>
      </c>
      <c r="D38" s="15" t="s">
        <v>24</v>
      </c>
      <c r="E38" s="20" t="s">
        <v>25</v>
      </c>
      <c r="F38" s="17" t="s">
        <v>26</v>
      </c>
      <c r="G38" s="18" t="s">
        <v>75</v>
      </c>
      <c r="H38" s="19"/>
    </row>
    <row r="39" spans="1:8" customFormat="1" ht="15" x14ac:dyDescent="0.25">
      <c r="A39" s="13"/>
      <c r="B39" s="14"/>
      <c r="C39" s="15"/>
      <c r="D39" s="15"/>
      <c r="E39" s="23"/>
      <c r="F39" s="18" t="s">
        <v>76</v>
      </c>
      <c r="G39" s="24"/>
      <c r="H39" s="19">
        <v>44</v>
      </c>
    </row>
    <row r="40" spans="1:8" customFormat="1" ht="15" x14ac:dyDescent="0.25">
      <c r="A40" s="13"/>
      <c r="B40" s="14"/>
      <c r="C40" s="15"/>
      <c r="D40" s="15"/>
      <c r="E40" s="23"/>
      <c r="F40" s="18" t="s">
        <v>77</v>
      </c>
      <c r="G40" s="24"/>
      <c r="H40" s="19">
        <v>35</v>
      </c>
    </row>
    <row r="41" spans="1:8" customFormat="1" ht="15" x14ac:dyDescent="0.25">
      <c r="A41" s="13"/>
      <c r="B41" s="14"/>
      <c r="C41" s="15"/>
      <c r="D41" s="15"/>
      <c r="E41" s="23"/>
      <c r="F41" s="18" t="s">
        <v>78</v>
      </c>
      <c r="G41" s="24"/>
      <c r="H41" s="19">
        <v>14</v>
      </c>
    </row>
    <row r="42" spans="1:8" customFormat="1" ht="15" x14ac:dyDescent="0.2">
      <c r="A42" s="91"/>
      <c r="B42" s="92"/>
      <c r="C42" s="92"/>
      <c r="D42" s="92"/>
      <c r="E42" s="92"/>
      <c r="F42" s="92" t="s">
        <v>27</v>
      </c>
      <c r="G42" s="92"/>
      <c r="H42" s="93"/>
    </row>
    <row r="43" spans="1:8" customFormat="1" ht="30" x14ac:dyDescent="0.25">
      <c r="A43" s="13" t="s">
        <v>27</v>
      </c>
      <c r="B43" s="14">
        <v>109</v>
      </c>
      <c r="C43" s="15" t="s">
        <v>7</v>
      </c>
      <c r="D43" s="15">
        <v>7811000822</v>
      </c>
      <c r="E43" s="20" t="s">
        <v>28</v>
      </c>
      <c r="F43" s="17" t="s">
        <v>29</v>
      </c>
      <c r="G43" s="18" t="s">
        <v>75</v>
      </c>
      <c r="H43" s="19"/>
    </row>
    <row r="44" spans="1:8" customFormat="1" ht="15" x14ac:dyDescent="0.25">
      <c r="A44" s="13"/>
      <c r="B44" s="14"/>
      <c r="C44" s="15"/>
      <c r="D44" s="15"/>
      <c r="E44" s="23"/>
      <c r="F44" s="18" t="s">
        <v>76</v>
      </c>
      <c r="G44" s="18"/>
      <c r="H44" s="21">
        <v>51</v>
      </c>
    </row>
    <row r="45" spans="1:8" customFormat="1" ht="15" x14ac:dyDescent="0.25">
      <c r="A45" s="13"/>
      <c r="B45" s="14"/>
      <c r="C45" s="15"/>
      <c r="D45" s="15"/>
      <c r="E45" s="23"/>
      <c r="F45" s="18" t="s">
        <v>77</v>
      </c>
      <c r="G45" s="18"/>
      <c r="H45" s="19">
        <v>44</v>
      </c>
    </row>
    <row r="46" spans="1:8" customFormat="1" ht="15" x14ac:dyDescent="0.25">
      <c r="A46" s="13"/>
      <c r="B46" s="14"/>
      <c r="C46" s="15"/>
      <c r="D46" s="15"/>
      <c r="E46" s="23"/>
      <c r="F46" s="18" t="s">
        <v>78</v>
      </c>
      <c r="G46" s="18"/>
      <c r="H46" s="19">
        <v>1</v>
      </c>
    </row>
    <row r="47" spans="1:8" customFormat="1" ht="15" x14ac:dyDescent="0.2">
      <c r="A47" s="91"/>
      <c r="B47" s="92"/>
      <c r="C47" s="92"/>
      <c r="D47" s="92"/>
      <c r="E47" s="92"/>
      <c r="F47" s="92" t="s">
        <v>30</v>
      </c>
      <c r="G47" s="92"/>
      <c r="H47" s="93"/>
    </row>
    <row r="48" spans="1:8" customFormat="1" ht="15" x14ac:dyDescent="0.25">
      <c r="A48" s="13"/>
      <c r="B48" s="14"/>
      <c r="C48" s="15"/>
      <c r="D48" s="15" t="s">
        <v>31</v>
      </c>
      <c r="E48" s="20" t="s">
        <v>32</v>
      </c>
      <c r="F48" s="17" t="s">
        <v>33</v>
      </c>
      <c r="G48" s="18" t="s">
        <v>75</v>
      </c>
      <c r="H48" s="19"/>
    </row>
    <row r="49" spans="1:8" customFormat="1" ht="15" x14ac:dyDescent="0.25">
      <c r="A49" s="13"/>
      <c r="B49" s="14"/>
      <c r="C49" s="15"/>
      <c r="D49" s="15"/>
      <c r="E49" s="23"/>
      <c r="F49" s="18" t="s">
        <v>76</v>
      </c>
      <c r="G49" s="18"/>
      <c r="H49" s="19">
        <v>19</v>
      </c>
    </row>
    <row r="50" spans="1:8" customFormat="1" ht="15" x14ac:dyDescent="0.25">
      <c r="A50" s="13"/>
      <c r="B50" s="14"/>
      <c r="C50" s="15"/>
      <c r="D50" s="15"/>
      <c r="E50" s="23"/>
      <c r="F50" s="18" t="s">
        <v>77</v>
      </c>
      <c r="G50" s="24"/>
      <c r="H50" s="21">
        <v>26</v>
      </c>
    </row>
    <row r="51" spans="1:8" customFormat="1" ht="15" x14ac:dyDescent="0.25">
      <c r="A51" s="13"/>
      <c r="B51" s="14"/>
      <c r="C51" s="15"/>
      <c r="D51" s="15"/>
      <c r="E51" s="23"/>
      <c r="F51" s="18" t="s">
        <v>78</v>
      </c>
      <c r="G51" s="24"/>
      <c r="H51" s="19">
        <v>0</v>
      </c>
    </row>
    <row r="52" spans="1:8" customFormat="1" ht="15" x14ac:dyDescent="0.25">
      <c r="A52" s="13"/>
      <c r="B52" s="14"/>
      <c r="C52" s="15"/>
      <c r="D52" s="15">
        <v>7813103580</v>
      </c>
      <c r="E52" s="20" t="s">
        <v>88</v>
      </c>
      <c r="F52" s="17" t="s">
        <v>89</v>
      </c>
      <c r="G52" s="18" t="s">
        <v>75</v>
      </c>
      <c r="H52" s="19"/>
    </row>
    <row r="53" spans="1:8" customFormat="1" ht="15" x14ac:dyDescent="0.25">
      <c r="A53" s="13"/>
      <c r="B53" s="14"/>
      <c r="C53" s="15"/>
      <c r="D53" s="15"/>
      <c r="E53" s="23"/>
      <c r="F53" s="18" t="s">
        <v>76</v>
      </c>
      <c r="G53" s="18"/>
      <c r="H53" s="19">
        <v>57</v>
      </c>
    </row>
    <row r="54" spans="1:8" customFormat="1" ht="15" x14ac:dyDescent="0.25">
      <c r="A54" s="13"/>
      <c r="B54" s="14"/>
      <c r="C54" s="15"/>
      <c r="D54" s="15"/>
      <c r="E54" s="23"/>
      <c r="F54" s="18" t="s">
        <v>77</v>
      </c>
      <c r="G54" s="24"/>
      <c r="H54" s="21">
        <v>56</v>
      </c>
    </row>
    <row r="55" spans="1:8" customFormat="1" ht="15" x14ac:dyDescent="0.25">
      <c r="A55" s="13"/>
      <c r="B55" s="14"/>
      <c r="C55" s="15"/>
      <c r="D55" s="15"/>
      <c r="E55" s="23"/>
      <c r="F55" s="18" t="s">
        <v>78</v>
      </c>
      <c r="G55" s="24"/>
      <c r="H55" s="19">
        <v>14</v>
      </c>
    </row>
    <row r="56" spans="1:8" customFormat="1" ht="15" x14ac:dyDescent="0.2">
      <c r="A56" s="91"/>
      <c r="B56" s="92"/>
      <c r="C56" s="92"/>
      <c r="D56" s="92"/>
      <c r="E56" s="92"/>
      <c r="F56" s="92" t="s">
        <v>34</v>
      </c>
      <c r="G56" s="92"/>
      <c r="H56" s="93"/>
    </row>
    <row r="57" spans="1:8" customFormat="1" ht="15" x14ac:dyDescent="0.25">
      <c r="A57" s="13"/>
      <c r="B57" s="14"/>
      <c r="C57" s="15"/>
      <c r="D57" s="15" t="s">
        <v>35</v>
      </c>
      <c r="E57" s="15" t="s">
        <v>36</v>
      </c>
      <c r="F57" s="17" t="s">
        <v>37</v>
      </c>
      <c r="G57" s="18" t="s">
        <v>75</v>
      </c>
      <c r="H57" s="19"/>
    </row>
    <row r="58" spans="1:8" customFormat="1" ht="15" x14ac:dyDescent="0.25">
      <c r="A58" s="13"/>
      <c r="B58" s="14"/>
      <c r="C58" s="15"/>
      <c r="D58" s="15"/>
      <c r="E58" s="23"/>
      <c r="F58" s="18" t="s">
        <v>76</v>
      </c>
      <c r="G58" s="18"/>
      <c r="H58" s="19">
        <v>57</v>
      </c>
    </row>
    <row r="59" spans="1:8" customFormat="1" ht="15" x14ac:dyDescent="0.25">
      <c r="A59" s="13"/>
      <c r="B59" s="14"/>
      <c r="C59" s="15"/>
      <c r="D59" s="15"/>
      <c r="E59" s="23"/>
      <c r="F59" s="18" t="s">
        <v>77</v>
      </c>
      <c r="G59" s="18"/>
      <c r="H59" s="19">
        <v>50</v>
      </c>
    </row>
    <row r="60" spans="1:8" customFormat="1" ht="15" x14ac:dyDescent="0.25">
      <c r="A60" s="13"/>
      <c r="B60" s="14"/>
      <c r="C60" s="15"/>
      <c r="D60" s="15"/>
      <c r="E60" s="23"/>
      <c r="F60" s="18" t="s">
        <v>78</v>
      </c>
      <c r="G60" s="18"/>
      <c r="H60" s="19">
        <v>3</v>
      </c>
    </row>
    <row r="61" spans="1:8" customFormat="1" ht="15" x14ac:dyDescent="0.2">
      <c r="A61" s="91"/>
      <c r="B61" s="92"/>
      <c r="C61" s="92"/>
      <c r="D61" s="92"/>
      <c r="E61" s="92"/>
      <c r="F61" s="92" t="s">
        <v>38</v>
      </c>
      <c r="G61" s="92"/>
      <c r="H61" s="93"/>
    </row>
    <row r="62" spans="1:8" customFormat="1" ht="15" x14ac:dyDescent="0.25">
      <c r="A62" s="13"/>
      <c r="B62" s="14"/>
      <c r="C62" s="15"/>
      <c r="D62" s="15" t="s">
        <v>39</v>
      </c>
      <c r="E62" s="20" t="s">
        <v>40</v>
      </c>
      <c r="F62" s="17" t="s">
        <v>41</v>
      </c>
      <c r="G62" s="18" t="s">
        <v>75</v>
      </c>
      <c r="H62" s="19"/>
    </row>
    <row r="63" spans="1:8" customFormat="1" ht="15" x14ac:dyDescent="0.25">
      <c r="A63" s="13"/>
      <c r="B63" s="14"/>
      <c r="C63" s="15"/>
      <c r="D63" s="15"/>
      <c r="E63" s="23"/>
      <c r="F63" s="18" t="s">
        <v>76</v>
      </c>
      <c r="G63" s="18"/>
      <c r="H63" s="19">
        <v>29</v>
      </c>
    </row>
    <row r="64" spans="1:8" customFormat="1" ht="15" x14ac:dyDescent="0.25">
      <c r="A64" s="13"/>
      <c r="B64" s="14"/>
      <c r="C64" s="15"/>
      <c r="D64" s="15"/>
      <c r="E64" s="23"/>
      <c r="F64" s="18" t="s">
        <v>77</v>
      </c>
      <c r="G64" s="18"/>
      <c r="H64" s="19">
        <v>25</v>
      </c>
    </row>
    <row r="65" spans="1:8" customFormat="1" ht="15" x14ac:dyDescent="0.25">
      <c r="A65" s="13"/>
      <c r="B65" s="14"/>
      <c r="C65" s="15"/>
      <c r="D65" s="15"/>
      <c r="E65" s="23"/>
      <c r="F65" s="18" t="s">
        <v>78</v>
      </c>
      <c r="G65" s="18"/>
      <c r="H65" s="19">
        <v>2</v>
      </c>
    </row>
    <row r="66" spans="1:8" customFormat="1" ht="15" x14ac:dyDescent="0.2">
      <c r="A66" s="91" t="s">
        <v>42</v>
      </c>
      <c r="B66" s="92"/>
      <c r="C66" s="92"/>
      <c r="D66" s="92"/>
      <c r="E66" s="92"/>
      <c r="F66" s="92" t="s">
        <v>42</v>
      </c>
      <c r="G66" s="92"/>
      <c r="H66" s="93"/>
    </row>
    <row r="67" spans="1:8" customFormat="1" ht="15" x14ac:dyDescent="0.25">
      <c r="A67" s="13" t="s">
        <v>42</v>
      </c>
      <c r="B67" s="14">
        <v>159</v>
      </c>
      <c r="C67" s="15" t="s">
        <v>7</v>
      </c>
      <c r="D67" s="15" t="s">
        <v>43</v>
      </c>
      <c r="E67" s="25" t="s">
        <v>44</v>
      </c>
      <c r="F67" s="17" t="s">
        <v>45</v>
      </c>
      <c r="G67" s="18" t="s">
        <v>75</v>
      </c>
      <c r="H67" s="19"/>
    </row>
    <row r="68" spans="1:8" customFormat="1" ht="15" x14ac:dyDescent="0.25">
      <c r="A68" s="13"/>
      <c r="B68" s="14"/>
      <c r="C68" s="15"/>
      <c r="D68" s="15"/>
      <c r="E68" s="25"/>
      <c r="F68" s="18" t="s">
        <v>76</v>
      </c>
      <c r="G68" s="18"/>
      <c r="H68" s="19">
        <v>34</v>
      </c>
    </row>
    <row r="69" spans="1:8" customFormat="1" ht="15" x14ac:dyDescent="0.25">
      <c r="A69" s="13"/>
      <c r="B69" s="14"/>
      <c r="C69" s="15"/>
      <c r="D69" s="15"/>
      <c r="E69" s="25"/>
      <c r="F69" s="18" t="s">
        <v>77</v>
      </c>
      <c r="G69" s="18"/>
      <c r="H69" s="19">
        <v>41</v>
      </c>
    </row>
    <row r="70" spans="1:8" customFormat="1" ht="15" x14ac:dyDescent="0.25">
      <c r="A70" s="13"/>
      <c r="B70" s="14"/>
      <c r="C70" s="15"/>
      <c r="D70" s="15"/>
      <c r="E70" s="25"/>
      <c r="F70" s="18" t="s">
        <v>78</v>
      </c>
      <c r="G70" s="18"/>
      <c r="H70" s="19">
        <v>0</v>
      </c>
    </row>
    <row r="71" spans="1:8" customFormat="1" ht="15" x14ac:dyDescent="0.25">
      <c r="A71" s="13" t="s">
        <v>42</v>
      </c>
      <c r="B71" s="14">
        <v>160</v>
      </c>
      <c r="C71" s="15" t="s">
        <v>7</v>
      </c>
      <c r="D71" s="15">
        <v>7813117760</v>
      </c>
      <c r="E71" s="25" t="s">
        <v>46</v>
      </c>
      <c r="F71" s="17" t="s">
        <v>47</v>
      </c>
      <c r="G71" s="18" t="s">
        <v>75</v>
      </c>
      <c r="H71" s="19"/>
    </row>
    <row r="72" spans="1:8" customFormat="1" ht="15" x14ac:dyDescent="0.25">
      <c r="A72" s="13"/>
      <c r="B72" s="14"/>
      <c r="C72" s="15"/>
      <c r="D72" s="15"/>
      <c r="E72" s="25"/>
      <c r="F72" s="18" t="s">
        <v>76</v>
      </c>
      <c r="G72" s="18"/>
      <c r="H72" s="19">
        <v>48</v>
      </c>
    </row>
    <row r="73" spans="1:8" customFormat="1" ht="15" x14ac:dyDescent="0.25">
      <c r="A73" s="13"/>
      <c r="B73" s="14"/>
      <c r="C73" s="15"/>
      <c r="D73" s="15"/>
      <c r="E73" s="25"/>
      <c r="F73" s="18" t="s">
        <v>77</v>
      </c>
      <c r="G73" s="18"/>
      <c r="H73" s="19">
        <v>41</v>
      </c>
    </row>
    <row r="74" spans="1:8" customFormat="1" ht="15" x14ac:dyDescent="0.25">
      <c r="A74" s="13"/>
      <c r="B74" s="14"/>
      <c r="C74" s="15"/>
      <c r="D74" s="15"/>
      <c r="E74" s="25"/>
      <c r="F74" s="18" t="s">
        <v>78</v>
      </c>
      <c r="G74" s="18"/>
      <c r="H74" s="19">
        <v>0</v>
      </c>
    </row>
    <row r="75" spans="1:8" customFormat="1" ht="15" x14ac:dyDescent="0.25">
      <c r="A75" s="13" t="s">
        <v>42</v>
      </c>
      <c r="B75" s="14">
        <v>161</v>
      </c>
      <c r="C75" s="15" t="s">
        <v>7</v>
      </c>
      <c r="D75" s="15" t="s">
        <v>48</v>
      </c>
      <c r="E75" s="25" t="s">
        <v>49</v>
      </c>
      <c r="F75" s="17" t="s">
        <v>50</v>
      </c>
      <c r="G75" s="18" t="s">
        <v>75</v>
      </c>
      <c r="H75" s="19"/>
    </row>
    <row r="76" spans="1:8" customFormat="1" ht="15" x14ac:dyDescent="0.25">
      <c r="A76" s="13"/>
      <c r="B76" s="14"/>
      <c r="C76" s="15"/>
      <c r="D76" s="15"/>
      <c r="E76" s="25"/>
      <c r="F76" s="18" t="s">
        <v>76</v>
      </c>
      <c r="G76" s="18"/>
      <c r="H76" s="19">
        <v>24</v>
      </c>
    </row>
    <row r="77" spans="1:8" customFormat="1" ht="15" x14ac:dyDescent="0.25">
      <c r="A77" s="13"/>
      <c r="B77" s="14"/>
      <c r="C77" s="15"/>
      <c r="D77" s="15"/>
      <c r="E77" s="25"/>
      <c r="F77" s="18" t="s">
        <v>77</v>
      </c>
      <c r="G77" s="18"/>
      <c r="H77" s="19">
        <v>32</v>
      </c>
    </row>
    <row r="78" spans="1:8" customFormat="1" ht="15" x14ac:dyDescent="0.25">
      <c r="A78" s="13"/>
      <c r="B78" s="14"/>
      <c r="C78" s="15"/>
      <c r="D78" s="15"/>
      <c r="E78" s="25"/>
      <c r="F78" s="18" t="s">
        <v>78</v>
      </c>
      <c r="G78" s="18"/>
      <c r="H78" s="19">
        <v>1</v>
      </c>
    </row>
    <row r="79" spans="1:8" customFormat="1" ht="15" x14ac:dyDescent="0.25">
      <c r="A79" s="13" t="s">
        <v>42</v>
      </c>
      <c r="B79" s="14">
        <v>163</v>
      </c>
      <c r="C79" s="15" t="s">
        <v>7</v>
      </c>
      <c r="D79" s="15">
        <v>7825345390</v>
      </c>
      <c r="E79" s="25" t="s">
        <v>51</v>
      </c>
      <c r="F79" s="17" t="s">
        <v>52</v>
      </c>
      <c r="G79" s="18" t="s">
        <v>75</v>
      </c>
      <c r="H79" s="19"/>
    </row>
    <row r="80" spans="1:8" customFormat="1" ht="15" x14ac:dyDescent="0.25">
      <c r="A80" s="13"/>
      <c r="B80" s="14"/>
      <c r="C80" s="15"/>
      <c r="D80" s="15"/>
      <c r="E80" s="25"/>
      <c r="F80" s="18" t="s">
        <v>76</v>
      </c>
      <c r="G80" s="18"/>
      <c r="H80" s="21">
        <v>32</v>
      </c>
    </row>
    <row r="81" spans="1:8" customFormat="1" ht="15" x14ac:dyDescent="0.25">
      <c r="A81" s="13"/>
      <c r="B81" s="14"/>
      <c r="C81" s="15"/>
      <c r="D81" s="15"/>
      <c r="E81" s="25"/>
      <c r="F81" s="18" t="s">
        <v>77</v>
      </c>
      <c r="G81" s="18"/>
      <c r="H81" s="21">
        <v>35</v>
      </c>
    </row>
    <row r="82" spans="1:8" customFormat="1" ht="15" x14ac:dyDescent="0.25">
      <c r="A82" s="13"/>
      <c r="B82" s="14"/>
      <c r="C82" s="15"/>
      <c r="D82" s="15"/>
      <c r="E82" s="25"/>
      <c r="F82" s="18" t="s">
        <v>78</v>
      </c>
      <c r="G82" s="18"/>
      <c r="H82" s="21">
        <v>9</v>
      </c>
    </row>
    <row r="83" spans="1:8" customFormat="1" ht="15" x14ac:dyDescent="0.25">
      <c r="A83" s="13" t="s">
        <v>42</v>
      </c>
      <c r="B83" s="14">
        <v>165</v>
      </c>
      <c r="C83" s="15" t="s">
        <v>7</v>
      </c>
      <c r="D83" s="15">
        <v>7817035370</v>
      </c>
      <c r="E83" s="25" t="s">
        <v>53</v>
      </c>
      <c r="F83" s="17" t="s">
        <v>54</v>
      </c>
      <c r="G83" s="18" t="s">
        <v>75</v>
      </c>
      <c r="H83" s="19"/>
    </row>
    <row r="84" spans="1:8" customFormat="1" ht="15" x14ac:dyDescent="0.25">
      <c r="A84" s="13"/>
      <c r="B84" s="14"/>
      <c r="C84" s="15"/>
      <c r="D84" s="15"/>
      <c r="E84" s="25"/>
      <c r="F84" s="18" t="s">
        <v>76</v>
      </c>
      <c r="G84" s="18"/>
      <c r="H84" s="21">
        <v>10</v>
      </c>
    </row>
    <row r="85" spans="1:8" customFormat="1" ht="15" x14ac:dyDescent="0.25">
      <c r="A85" s="13"/>
      <c r="B85" s="14"/>
      <c r="C85" s="15"/>
      <c r="D85" s="15"/>
      <c r="E85" s="25"/>
      <c r="F85" s="18" t="s">
        <v>77</v>
      </c>
      <c r="G85" s="18"/>
      <c r="H85" s="21">
        <v>19</v>
      </c>
    </row>
    <row r="86" spans="1:8" customFormat="1" ht="15" x14ac:dyDescent="0.25">
      <c r="A86" s="13"/>
      <c r="B86" s="14"/>
      <c r="C86" s="15"/>
      <c r="D86" s="15"/>
      <c r="E86" s="25"/>
      <c r="F86" s="18" t="s">
        <v>78</v>
      </c>
      <c r="G86" s="18"/>
      <c r="H86" s="21">
        <v>0</v>
      </c>
    </row>
    <row r="87" spans="1:8" customFormat="1" ht="15" x14ac:dyDescent="0.25">
      <c r="A87" s="13" t="s">
        <v>42</v>
      </c>
      <c r="B87" s="14">
        <v>166</v>
      </c>
      <c r="C87" s="15" t="s">
        <v>7</v>
      </c>
      <c r="D87" s="15" t="s">
        <v>55</v>
      </c>
      <c r="E87" s="25" t="s">
        <v>56</v>
      </c>
      <c r="F87" s="17" t="s">
        <v>57</v>
      </c>
      <c r="G87" s="18" t="s">
        <v>75</v>
      </c>
      <c r="H87" s="19"/>
    </row>
    <row r="88" spans="1:8" customFormat="1" ht="15" x14ac:dyDescent="0.25">
      <c r="A88" s="13"/>
      <c r="B88" s="14"/>
      <c r="C88" s="15"/>
      <c r="D88" s="15"/>
      <c r="E88" s="25"/>
      <c r="F88" s="18" t="s">
        <v>76</v>
      </c>
      <c r="G88" s="18"/>
      <c r="H88" s="19">
        <v>20</v>
      </c>
    </row>
    <row r="89" spans="1:8" customFormat="1" ht="15" x14ac:dyDescent="0.25">
      <c r="A89" s="13"/>
      <c r="B89" s="14"/>
      <c r="C89" s="15"/>
      <c r="D89" s="15"/>
      <c r="E89" s="25"/>
      <c r="F89" s="18" t="s">
        <v>77</v>
      </c>
      <c r="G89" s="18"/>
      <c r="H89" s="19">
        <v>24</v>
      </c>
    </row>
    <row r="90" spans="1:8" customFormat="1" ht="15" x14ac:dyDescent="0.25">
      <c r="A90" s="13"/>
      <c r="B90" s="14"/>
      <c r="C90" s="15"/>
      <c r="D90" s="15"/>
      <c r="E90" s="25"/>
      <c r="F90" s="18" t="s">
        <v>78</v>
      </c>
      <c r="G90" s="18"/>
      <c r="H90" s="19">
        <v>1</v>
      </c>
    </row>
    <row r="91" spans="1:8" customFormat="1" ht="15" x14ac:dyDescent="0.25">
      <c r="A91" s="13" t="s">
        <v>42</v>
      </c>
      <c r="B91" s="14">
        <v>167</v>
      </c>
      <c r="C91" s="15" t="s">
        <v>7</v>
      </c>
      <c r="D91" s="15">
        <v>7807025422</v>
      </c>
      <c r="E91" s="25" t="s">
        <v>58</v>
      </c>
      <c r="F91" s="17" t="s">
        <v>59</v>
      </c>
      <c r="G91" s="18" t="s">
        <v>75</v>
      </c>
      <c r="H91" s="19"/>
    </row>
    <row r="92" spans="1:8" customFormat="1" ht="15" x14ac:dyDescent="0.25">
      <c r="A92" s="13"/>
      <c r="B92" s="14"/>
      <c r="C92" s="15"/>
      <c r="D92" s="15"/>
      <c r="E92" s="25"/>
      <c r="F92" s="18" t="s">
        <v>76</v>
      </c>
      <c r="G92" s="18"/>
      <c r="H92" s="19">
        <v>21</v>
      </c>
    </row>
    <row r="93" spans="1:8" customFormat="1" ht="15" x14ac:dyDescent="0.25">
      <c r="A93" s="13"/>
      <c r="B93" s="14"/>
      <c r="C93" s="15"/>
      <c r="D93" s="15"/>
      <c r="E93" s="25"/>
      <c r="F93" s="18" t="s">
        <v>77</v>
      </c>
      <c r="G93" s="18"/>
      <c r="H93" s="19">
        <v>30</v>
      </c>
    </row>
    <row r="94" spans="1:8" customFormat="1" ht="15" x14ac:dyDescent="0.25">
      <c r="A94" s="13"/>
      <c r="B94" s="14"/>
      <c r="C94" s="15"/>
      <c r="D94" s="15"/>
      <c r="E94" s="25"/>
      <c r="F94" s="18" t="s">
        <v>78</v>
      </c>
      <c r="G94" s="18"/>
      <c r="H94" s="19">
        <v>0</v>
      </c>
    </row>
    <row r="95" spans="1:8" customFormat="1" ht="15" x14ac:dyDescent="0.25">
      <c r="A95" s="13" t="s">
        <v>42</v>
      </c>
      <c r="B95" s="14">
        <v>168</v>
      </c>
      <c r="C95" s="15" t="s">
        <v>7</v>
      </c>
      <c r="D95" s="15" t="s">
        <v>60</v>
      </c>
      <c r="E95" s="25" t="s">
        <v>61</v>
      </c>
      <c r="F95" s="17" t="s">
        <v>62</v>
      </c>
      <c r="G95" s="18" t="s">
        <v>75</v>
      </c>
      <c r="H95" s="19"/>
    </row>
    <row r="96" spans="1:8" customFormat="1" ht="15" x14ac:dyDescent="0.25">
      <c r="A96" s="13"/>
      <c r="B96" s="14"/>
      <c r="C96" s="15"/>
      <c r="D96" s="15"/>
      <c r="E96" s="25"/>
      <c r="F96" s="18" t="s">
        <v>76</v>
      </c>
      <c r="G96" s="18"/>
      <c r="H96" s="19">
        <v>73</v>
      </c>
    </row>
    <row r="97" spans="1:9" ht="15" x14ac:dyDescent="0.25">
      <c r="A97" s="13"/>
      <c r="B97" s="14"/>
      <c r="C97" s="15"/>
      <c r="D97" s="15"/>
      <c r="E97" s="25"/>
      <c r="F97" s="18" t="s">
        <v>77</v>
      </c>
      <c r="G97" s="18"/>
      <c r="H97" s="19">
        <v>71</v>
      </c>
      <c r="I97"/>
    </row>
    <row r="98" spans="1:9" ht="15" x14ac:dyDescent="0.25">
      <c r="A98" s="13"/>
      <c r="B98" s="14"/>
      <c r="C98" s="15"/>
      <c r="D98" s="15"/>
      <c r="E98" s="26"/>
      <c r="F98" s="18" t="s">
        <v>78</v>
      </c>
      <c r="G98" s="18"/>
      <c r="H98" s="27">
        <v>9</v>
      </c>
      <c r="I98"/>
    </row>
    <row r="99" spans="1:9" ht="15" x14ac:dyDescent="0.25">
      <c r="A99" s="13" t="s">
        <v>42</v>
      </c>
      <c r="B99" s="14">
        <v>170</v>
      </c>
      <c r="C99" s="15" t="s">
        <v>7</v>
      </c>
      <c r="D99" s="15" t="s">
        <v>63</v>
      </c>
      <c r="E99" s="25" t="s">
        <v>64</v>
      </c>
      <c r="F99" s="17" t="s">
        <v>65</v>
      </c>
      <c r="G99" s="18" t="s">
        <v>75</v>
      </c>
      <c r="H99" s="19"/>
      <c r="I99"/>
    </row>
    <row r="100" spans="1:9" ht="15" x14ac:dyDescent="0.25">
      <c r="A100" s="13"/>
      <c r="B100" s="14"/>
      <c r="C100" s="15"/>
      <c r="D100" s="15"/>
      <c r="E100" s="25"/>
      <c r="F100" s="18" t="s">
        <v>76</v>
      </c>
      <c r="G100" s="18"/>
      <c r="H100" s="19">
        <v>25</v>
      </c>
      <c r="I100"/>
    </row>
    <row r="101" spans="1:9" ht="15" x14ac:dyDescent="0.25">
      <c r="A101" s="13"/>
      <c r="B101" s="14"/>
      <c r="C101" s="15"/>
      <c r="D101" s="15"/>
      <c r="E101" s="25"/>
      <c r="F101" s="18" t="s">
        <v>77</v>
      </c>
      <c r="G101" s="18"/>
      <c r="H101" s="19">
        <v>35</v>
      </c>
      <c r="I101"/>
    </row>
    <row r="102" spans="1:9" ht="15" x14ac:dyDescent="0.25">
      <c r="A102" s="13"/>
      <c r="B102" s="14"/>
      <c r="C102" s="15"/>
      <c r="D102" s="15"/>
      <c r="E102" s="25"/>
      <c r="F102" s="18" t="s">
        <v>78</v>
      </c>
      <c r="G102" s="18"/>
      <c r="H102" s="19">
        <v>0</v>
      </c>
      <c r="I102"/>
    </row>
    <row r="103" spans="1:9" ht="15" x14ac:dyDescent="0.25">
      <c r="A103" s="13" t="s">
        <v>42</v>
      </c>
      <c r="B103" s="14">
        <v>173</v>
      </c>
      <c r="C103" s="15" t="s">
        <v>7</v>
      </c>
      <c r="D103" s="15">
        <v>7811130684</v>
      </c>
      <c r="E103" s="25" t="s">
        <v>66</v>
      </c>
      <c r="F103" s="17" t="s">
        <v>67</v>
      </c>
      <c r="G103" s="18" t="s">
        <v>75</v>
      </c>
      <c r="H103" s="19"/>
      <c r="I103"/>
    </row>
    <row r="104" spans="1:9" ht="15" x14ac:dyDescent="0.25">
      <c r="A104" s="13"/>
      <c r="B104" s="14"/>
      <c r="C104" s="15"/>
      <c r="D104" s="15"/>
      <c r="E104" s="25"/>
      <c r="F104" s="18" t="s">
        <v>76</v>
      </c>
      <c r="G104" s="18"/>
      <c r="H104" s="21">
        <v>34</v>
      </c>
      <c r="I104"/>
    </row>
    <row r="105" spans="1:9" ht="15" x14ac:dyDescent="0.25">
      <c r="A105" s="13"/>
      <c r="B105" s="14"/>
      <c r="C105" s="15"/>
      <c r="D105" s="15"/>
      <c r="E105" s="25"/>
      <c r="F105" s="18" t="s">
        <v>77</v>
      </c>
      <c r="G105" s="18"/>
      <c r="H105" s="21">
        <v>33</v>
      </c>
      <c r="I105"/>
    </row>
    <row r="106" spans="1:9" ht="15" x14ac:dyDescent="0.25">
      <c r="A106" s="13"/>
      <c r="B106" s="14"/>
      <c r="C106" s="15"/>
      <c r="D106" s="15"/>
      <c r="E106" s="25"/>
      <c r="F106" s="18" t="s">
        <v>78</v>
      </c>
      <c r="G106" s="18"/>
      <c r="H106" s="21">
        <v>1</v>
      </c>
      <c r="I106"/>
    </row>
    <row r="107" spans="1:9" ht="15" x14ac:dyDescent="0.25">
      <c r="A107" s="13" t="s">
        <v>42</v>
      </c>
      <c r="B107" s="14">
        <v>174</v>
      </c>
      <c r="C107" s="15" t="s">
        <v>7</v>
      </c>
      <c r="D107" s="15">
        <v>7801167910</v>
      </c>
      <c r="E107" s="25" t="s">
        <v>68</v>
      </c>
      <c r="F107" s="17" t="s">
        <v>69</v>
      </c>
      <c r="G107" s="18" t="s">
        <v>75</v>
      </c>
      <c r="H107" s="19"/>
      <c r="I107"/>
    </row>
    <row r="108" spans="1:9" ht="15" x14ac:dyDescent="0.25">
      <c r="A108" s="13"/>
      <c r="B108" s="14"/>
      <c r="C108" s="15"/>
      <c r="D108" s="15"/>
      <c r="E108" s="25"/>
      <c r="F108" s="18" t="s">
        <v>76</v>
      </c>
      <c r="G108" s="18"/>
      <c r="H108" s="21">
        <v>0</v>
      </c>
      <c r="I108"/>
    </row>
    <row r="109" spans="1:9" ht="15" x14ac:dyDescent="0.25">
      <c r="A109" s="13"/>
      <c r="B109" s="14"/>
      <c r="C109" s="15"/>
      <c r="D109" s="15"/>
      <c r="E109" s="25"/>
      <c r="F109" s="18" t="s">
        <v>77</v>
      </c>
      <c r="G109" s="18"/>
      <c r="H109" s="21">
        <v>27</v>
      </c>
      <c r="I109"/>
    </row>
    <row r="110" spans="1:9" ht="15" x14ac:dyDescent="0.25">
      <c r="A110" s="13"/>
      <c r="B110" s="14"/>
      <c r="C110" s="15"/>
      <c r="D110" s="15"/>
      <c r="E110" s="25"/>
      <c r="F110" s="18" t="s">
        <v>78</v>
      </c>
      <c r="G110" s="18"/>
      <c r="H110" s="21">
        <v>1</v>
      </c>
      <c r="I110"/>
    </row>
    <row r="111" spans="1:9" ht="15" x14ac:dyDescent="0.25">
      <c r="A111" s="13" t="s">
        <v>42</v>
      </c>
      <c r="B111" s="14">
        <v>254</v>
      </c>
      <c r="C111" s="15"/>
      <c r="D111" s="78"/>
      <c r="E111" s="78"/>
      <c r="F111" s="79" t="s">
        <v>122</v>
      </c>
      <c r="G111" s="80" t="s">
        <v>75</v>
      </c>
      <c r="H111" s="81"/>
      <c r="I111" s="100"/>
    </row>
    <row r="112" spans="1:9" ht="15" x14ac:dyDescent="0.25">
      <c r="A112" s="13"/>
      <c r="B112" s="14"/>
      <c r="C112" s="15"/>
      <c r="D112" s="78"/>
      <c r="E112" s="78"/>
      <c r="F112" s="82" t="s">
        <v>76</v>
      </c>
      <c r="G112" s="80"/>
      <c r="H112" s="83">
        <v>39</v>
      </c>
      <c r="I112" s="65">
        <f>H112*11500*12</f>
        <v>5382000</v>
      </c>
    </row>
    <row r="113" spans="1:9" ht="15" x14ac:dyDescent="0.25">
      <c r="A113" s="13"/>
      <c r="B113" s="14"/>
      <c r="C113" s="15"/>
      <c r="D113" s="78"/>
      <c r="E113" s="78"/>
      <c r="F113" s="82" t="s">
        <v>77</v>
      </c>
      <c r="G113" s="80"/>
      <c r="H113" s="83">
        <v>82</v>
      </c>
      <c r="I113" s="65">
        <f>H113*7000*12</f>
        <v>6888000</v>
      </c>
    </row>
    <row r="114" spans="1:9" ht="15" x14ac:dyDescent="0.25">
      <c r="A114" s="13"/>
      <c r="B114" s="14"/>
      <c r="C114" s="15"/>
      <c r="D114" s="78"/>
      <c r="E114" s="78"/>
      <c r="F114" s="82" t="s">
        <v>78</v>
      </c>
      <c r="G114" s="80"/>
      <c r="H114" s="83">
        <v>8</v>
      </c>
      <c r="I114" s="65">
        <f>H114*4500*12</f>
        <v>432000</v>
      </c>
    </row>
    <row r="115" spans="1:9" ht="15" x14ac:dyDescent="0.25">
      <c r="A115" s="38"/>
      <c r="B115" s="39"/>
      <c r="C115" s="40"/>
      <c r="D115" s="44">
        <v>7825010980</v>
      </c>
      <c r="E115" s="45" t="s">
        <v>90</v>
      </c>
      <c r="F115" s="17" t="s">
        <v>91</v>
      </c>
      <c r="G115" s="47" t="s">
        <v>75</v>
      </c>
      <c r="H115" s="29"/>
      <c r="I115"/>
    </row>
    <row r="116" spans="1:9" ht="15" x14ac:dyDescent="0.25">
      <c r="A116" s="38"/>
      <c r="B116" s="39"/>
      <c r="C116" s="40"/>
      <c r="D116" s="44"/>
      <c r="E116" s="45"/>
      <c r="F116" s="47" t="s">
        <v>76</v>
      </c>
      <c r="G116" s="47"/>
      <c r="H116" s="29">
        <v>90</v>
      </c>
      <c r="I116"/>
    </row>
    <row r="117" spans="1:9" ht="15" x14ac:dyDescent="0.25">
      <c r="A117" s="38"/>
      <c r="B117" s="39"/>
      <c r="C117" s="40"/>
      <c r="D117" s="44"/>
      <c r="E117" s="45"/>
      <c r="F117" s="47" t="s">
        <v>77</v>
      </c>
      <c r="G117" s="47"/>
      <c r="H117" s="29">
        <v>51</v>
      </c>
      <c r="I117"/>
    </row>
    <row r="118" spans="1:9" ht="15" x14ac:dyDescent="0.25">
      <c r="A118" s="38"/>
      <c r="B118" s="39"/>
      <c r="C118" s="40"/>
      <c r="D118" s="44"/>
      <c r="E118" s="45"/>
      <c r="F118" s="47" t="s">
        <v>78</v>
      </c>
      <c r="G118" s="47"/>
      <c r="H118" s="29">
        <v>0</v>
      </c>
      <c r="I118"/>
    </row>
    <row r="119" spans="1:9" ht="15" x14ac:dyDescent="0.25">
      <c r="A119" s="38"/>
      <c r="B119" s="39"/>
      <c r="C119" s="40"/>
      <c r="D119" s="44">
        <v>7801048494</v>
      </c>
      <c r="E119" s="45" t="s">
        <v>92</v>
      </c>
      <c r="F119" s="46" t="s">
        <v>93</v>
      </c>
      <c r="G119" s="47" t="s">
        <v>75</v>
      </c>
      <c r="H119" s="29"/>
      <c r="I119"/>
    </row>
    <row r="120" spans="1:9" ht="15" x14ac:dyDescent="0.25">
      <c r="A120" s="38"/>
      <c r="B120" s="39"/>
      <c r="C120" s="40"/>
      <c r="D120" s="44"/>
      <c r="E120" s="45"/>
      <c r="F120" s="18" t="s">
        <v>76</v>
      </c>
      <c r="G120" s="47"/>
      <c r="H120" s="29">
        <v>181</v>
      </c>
      <c r="I120"/>
    </row>
    <row r="121" spans="1:9" ht="15" x14ac:dyDescent="0.25">
      <c r="A121" s="38"/>
      <c r="B121" s="39"/>
      <c r="C121" s="40"/>
      <c r="D121" s="44"/>
      <c r="E121" s="45"/>
      <c r="F121" s="18" t="s">
        <v>77</v>
      </c>
      <c r="G121" s="47"/>
      <c r="H121" s="29">
        <v>289</v>
      </c>
      <c r="I121"/>
    </row>
    <row r="122" spans="1:9" ht="15" x14ac:dyDescent="0.25">
      <c r="A122" s="38"/>
      <c r="B122" s="39"/>
      <c r="C122" s="40"/>
      <c r="D122" s="44"/>
      <c r="E122" s="45"/>
      <c r="F122" s="18" t="s">
        <v>78</v>
      </c>
      <c r="G122" s="47"/>
      <c r="H122" s="29">
        <v>4</v>
      </c>
      <c r="I122"/>
    </row>
    <row r="123" spans="1:9" ht="15" x14ac:dyDescent="0.25">
      <c r="A123" s="38"/>
      <c r="B123" s="39"/>
      <c r="C123" s="40"/>
      <c r="D123" s="44">
        <v>7812042374</v>
      </c>
      <c r="E123" s="44" t="s">
        <v>94</v>
      </c>
      <c r="F123" s="46" t="s">
        <v>95</v>
      </c>
      <c r="G123" s="48"/>
      <c r="H123" s="29"/>
      <c r="I123"/>
    </row>
    <row r="124" spans="1:9" ht="15" x14ac:dyDescent="0.25">
      <c r="A124" s="38"/>
      <c r="B124" s="39"/>
      <c r="C124" s="40"/>
      <c r="D124" s="49"/>
      <c r="E124" s="44"/>
      <c r="F124" s="47" t="s">
        <v>76</v>
      </c>
      <c r="G124" s="48"/>
      <c r="H124" s="29">
        <v>16</v>
      </c>
      <c r="I124"/>
    </row>
    <row r="125" spans="1:9" ht="15" x14ac:dyDescent="0.25">
      <c r="A125" s="38"/>
      <c r="B125" s="39"/>
      <c r="C125" s="40"/>
      <c r="D125" s="44"/>
      <c r="E125" s="44"/>
      <c r="F125" s="47" t="s">
        <v>77</v>
      </c>
      <c r="G125" s="48"/>
      <c r="H125" s="29">
        <v>11</v>
      </c>
      <c r="I125"/>
    </row>
    <row r="126" spans="1:9" ht="15" x14ac:dyDescent="0.25">
      <c r="A126" s="38"/>
      <c r="B126" s="39"/>
      <c r="C126" s="40"/>
      <c r="D126" s="44"/>
      <c r="E126" s="50"/>
      <c r="F126" s="47" t="s">
        <v>78</v>
      </c>
      <c r="G126" s="48"/>
      <c r="H126" s="29">
        <v>1</v>
      </c>
      <c r="I126"/>
    </row>
    <row r="127" spans="1:9" ht="15" x14ac:dyDescent="0.25">
      <c r="A127" s="38"/>
      <c r="B127" s="39"/>
      <c r="C127" s="40"/>
      <c r="D127" s="51">
        <v>7825331790</v>
      </c>
      <c r="E127" s="52"/>
      <c r="F127" s="53" t="s">
        <v>96</v>
      </c>
      <c r="G127" s="48" t="s">
        <v>75</v>
      </c>
      <c r="H127" s="29"/>
      <c r="I127"/>
    </row>
    <row r="128" spans="1:9" ht="15" x14ac:dyDescent="0.25">
      <c r="A128" s="38"/>
      <c r="B128" s="39"/>
      <c r="C128" s="40"/>
      <c r="D128" s="54"/>
      <c r="E128" s="55"/>
      <c r="F128" s="56" t="s">
        <v>76</v>
      </c>
      <c r="G128" s="48"/>
      <c r="H128" s="29">
        <v>0</v>
      </c>
      <c r="I128"/>
    </row>
    <row r="129" spans="1:9" ht="15" x14ac:dyDescent="0.25">
      <c r="A129" s="38"/>
      <c r="B129" s="39"/>
      <c r="C129" s="40"/>
      <c r="D129" s="57"/>
      <c r="E129" s="58"/>
      <c r="F129" s="59" t="s">
        <v>77</v>
      </c>
      <c r="G129" s="60"/>
      <c r="H129" s="29">
        <v>3</v>
      </c>
      <c r="I129"/>
    </row>
    <row r="130" spans="1:9" ht="15" x14ac:dyDescent="0.25">
      <c r="A130" s="38"/>
      <c r="B130" s="39"/>
      <c r="C130" s="40"/>
      <c r="D130" s="61"/>
      <c r="E130" s="58"/>
      <c r="F130" s="56" t="s">
        <v>78</v>
      </c>
      <c r="G130" s="60"/>
      <c r="H130" s="29">
        <v>0</v>
      </c>
      <c r="I130"/>
    </row>
    <row r="131" spans="1:9" ht="15" x14ac:dyDescent="0.25">
      <c r="A131" s="38"/>
      <c r="B131" s="39"/>
      <c r="C131" s="40"/>
      <c r="D131" s="62">
        <v>7813045709</v>
      </c>
      <c r="E131" s="62"/>
      <c r="F131" s="63" t="s">
        <v>97</v>
      </c>
      <c r="G131" s="48" t="s">
        <v>75</v>
      </c>
      <c r="H131" s="29"/>
      <c r="I131"/>
    </row>
    <row r="132" spans="1:9" ht="15" x14ac:dyDescent="0.25">
      <c r="A132" s="38"/>
      <c r="B132" s="39"/>
      <c r="C132" s="40"/>
      <c r="D132" s="62"/>
      <c r="E132" s="62"/>
      <c r="F132" s="47" t="s">
        <v>76</v>
      </c>
      <c r="G132" s="64"/>
      <c r="H132" s="29">
        <v>20</v>
      </c>
      <c r="I132"/>
    </row>
    <row r="133" spans="1:9" ht="15" x14ac:dyDescent="0.25">
      <c r="A133" s="38"/>
      <c r="B133" s="39"/>
      <c r="C133" s="40"/>
      <c r="D133" s="62"/>
      <c r="E133" s="62"/>
      <c r="F133" s="47" t="s">
        <v>77</v>
      </c>
      <c r="G133" s="64"/>
      <c r="H133" s="29">
        <v>38</v>
      </c>
      <c r="I133"/>
    </row>
    <row r="134" spans="1:9" ht="15" x14ac:dyDescent="0.25">
      <c r="A134" s="38"/>
      <c r="B134" s="39"/>
      <c r="C134" s="40"/>
      <c r="D134" s="62"/>
      <c r="E134" s="62"/>
      <c r="F134" s="47" t="s">
        <v>78</v>
      </c>
      <c r="G134" s="64"/>
      <c r="H134" s="29">
        <v>6</v>
      </c>
      <c r="I134"/>
    </row>
    <row r="135" spans="1:9" ht="15" x14ac:dyDescent="0.25">
      <c r="A135" s="38"/>
      <c r="B135" s="39"/>
      <c r="C135" s="98" t="s">
        <v>110</v>
      </c>
      <c r="D135" s="62">
        <v>4719008550</v>
      </c>
      <c r="E135" s="62"/>
      <c r="F135" s="46" t="s">
        <v>107</v>
      </c>
      <c r="G135" s="48" t="s">
        <v>75</v>
      </c>
      <c r="H135" s="29"/>
      <c r="I135"/>
    </row>
    <row r="136" spans="1:9" ht="15" x14ac:dyDescent="0.25">
      <c r="A136" s="38"/>
      <c r="B136" s="39"/>
      <c r="C136" s="40"/>
      <c r="D136" s="62"/>
      <c r="E136" s="62"/>
      <c r="F136" s="56" t="s">
        <v>76</v>
      </c>
      <c r="G136" s="64"/>
      <c r="H136" s="29">
        <v>155</v>
      </c>
      <c r="I136"/>
    </row>
    <row r="137" spans="1:9" ht="15" x14ac:dyDescent="0.25">
      <c r="A137" s="38"/>
      <c r="B137" s="39"/>
      <c r="C137" s="40"/>
      <c r="D137" s="62"/>
      <c r="E137" s="62"/>
      <c r="F137" s="59" t="s">
        <v>77</v>
      </c>
      <c r="G137" s="64"/>
      <c r="H137" s="29">
        <v>460</v>
      </c>
      <c r="I137"/>
    </row>
    <row r="138" spans="1:9" ht="15" x14ac:dyDescent="0.25">
      <c r="A138" s="38"/>
      <c r="B138" s="39"/>
      <c r="C138" s="40"/>
      <c r="D138" s="62"/>
      <c r="E138" s="62"/>
      <c r="F138" s="56" t="s">
        <v>78</v>
      </c>
      <c r="G138" s="64"/>
      <c r="H138" s="29">
        <v>363</v>
      </c>
      <c r="I138"/>
    </row>
    <row r="139" spans="1:9" ht="30" x14ac:dyDescent="0.25">
      <c r="A139" s="38"/>
      <c r="B139" s="39"/>
      <c r="C139" s="40"/>
      <c r="D139" s="62">
        <v>7801049674</v>
      </c>
      <c r="E139" s="62"/>
      <c r="F139" s="46" t="s">
        <v>109</v>
      </c>
      <c r="G139" s="48" t="s">
        <v>75</v>
      </c>
      <c r="H139" s="29"/>
      <c r="I139"/>
    </row>
    <row r="140" spans="1:9" ht="15" x14ac:dyDescent="0.25">
      <c r="A140" s="38"/>
      <c r="B140" s="39"/>
      <c r="C140" s="40"/>
      <c r="D140" s="62"/>
      <c r="E140" s="62"/>
      <c r="F140" s="56" t="s">
        <v>76</v>
      </c>
      <c r="G140" s="64"/>
      <c r="H140" s="29">
        <v>32</v>
      </c>
      <c r="I140"/>
    </row>
    <row r="141" spans="1:9" ht="15" x14ac:dyDescent="0.25">
      <c r="A141" s="38"/>
      <c r="B141" s="39"/>
      <c r="C141" s="40"/>
      <c r="D141" s="62"/>
      <c r="E141" s="62"/>
      <c r="F141" s="59" t="s">
        <v>77</v>
      </c>
      <c r="G141" s="64"/>
      <c r="H141" s="29">
        <v>74</v>
      </c>
      <c r="I141"/>
    </row>
    <row r="142" spans="1:9" ht="15" x14ac:dyDescent="0.25">
      <c r="A142" s="38"/>
      <c r="B142" s="39"/>
      <c r="C142" s="40"/>
      <c r="D142" s="62"/>
      <c r="E142" s="62"/>
      <c r="F142" s="56" t="s">
        <v>78</v>
      </c>
      <c r="G142" s="64"/>
      <c r="H142" s="29">
        <v>53</v>
      </c>
      <c r="I142"/>
    </row>
    <row r="143" spans="1:9" ht="15" x14ac:dyDescent="0.25">
      <c r="A143" s="38"/>
      <c r="B143" s="39"/>
      <c r="C143" s="40"/>
      <c r="D143" s="62">
        <v>7811018700</v>
      </c>
      <c r="E143" s="62"/>
      <c r="F143" s="97" t="s">
        <v>108</v>
      </c>
      <c r="G143" s="48" t="s">
        <v>75</v>
      </c>
      <c r="H143" s="29"/>
      <c r="I143"/>
    </row>
    <row r="144" spans="1:9" ht="15" x14ac:dyDescent="0.25">
      <c r="A144" s="38"/>
      <c r="B144" s="39"/>
      <c r="C144" s="40"/>
      <c r="D144" s="62"/>
      <c r="E144" s="62"/>
      <c r="F144" s="56" t="s">
        <v>76</v>
      </c>
      <c r="G144" s="64"/>
      <c r="H144" s="29">
        <v>8</v>
      </c>
      <c r="I144"/>
    </row>
    <row r="145" spans="1:9" ht="15" x14ac:dyDescent="0.25">
      <c r="A145" s="38"/>
      <c r="B145" s="39"/>
      <c r="C145" s="40"/>
      <c r="D145" s="62"/>
      <c r="E145" s="62"/>
      <c r="F145" s="59" t="s">
        <v>77</v>
      </c>
      <c r="G145" s="64"/>
      <c r="H145" s="29">
        <v>14</v>
      </c>
      <c r="I145"/>
    </row>
    <row r="146" spans="1:9" ht="15" x14ac:dyDescent="0.25">
      <c r="A146" s="38"/>
      <c r="B146" s="39"/>
      <c r="C146" s="40"/>
      <c r="D146" s="62"/>
      <c r="E146" s="62"/>
      <c r="F146" s="56" t="s">
        <v>78</v>
      </c>
      <c r="G146" s="64"/>
      <c r="H146" s="29">
        <v>0</v>
      </c>
      <c r="I146"/>
    </row>
    <row r="147" spans="1:9" ht="15" x14ac:dyDescent="0.25">
      <c r="A147" s="38"/>
      <c r="B147" s="39"/>
      <c r="C147" s="40"/>
      <c r="D147" s="62">
        <v>7826003512</v>
      </c>
      <c r="E147" s="62"/>
      <c r="F147" s="97" t="s">
        <v>111</v>
      </c>
      <c r="G147" s="48" t="s">
        <v>75</v>
      </c>
      <c r="H147" s="29"/>
      <c r="I147"/>
    </row>
    <row r="148" spans="1:9" ht="15" x14ac:dyDescent="0.25">
      <c r="A148" s="38"/>
      <c r="B148" s="39"/>
      <c r="C148" s="40"/>
      <c r="D148" s="62"/>
      <c r="E148" s="62"/>
      <c r="F148" s="56" t="s">
        <v>76</v>
      </c>
      <c r="G148" s="64"/>
      <c r="H148" s="29">
        <v>5</v>
      </c>
      <c r="I148"/>
    </row>
    <row r="149" spans="1:9" ht="15" x14ac:dyDescent="0.25">
      <c r="A149" s="38"/>
      <c r="B149" s="39"/>
      <c r="C149" s="40"/>
      <c r="D149" s="62"/>
      <c r="E149" s="62"/>
      <c r="F149" s="59" t="s">
        <v>77</v>
      </c>
      <c r="G149" s="64"/>
      <c r="H149" s="29">
        <v>10</v>
      </c>
      <c r="I149"/>
    </row>
    <row r="150" spans="1:9" ht="15" x14ac:dyDescent="0.25">
      <c r="A150" s="38"/>
      <c r="B150" s="39"/>
      <c r="C150" s="40"/>
      <c r="D150" s="62"/>
      <c r="E150" s="62"/>
      <c r="F150" s="56" t="s">
        <v>78</v>
      </c>
      <c r="G150" s="64"/>
      <c r="H150" s="29">
        <v>0</v>
      </c>
      <c r="I150"/>
    </row>
    <row r="151" spans="1:9" ht="15" x14ac:dyDescent="0.25">
      <c r="A151" s="38"/>
      <c r="B151" s="39"/>
      <c r="C151" s="40"/>
      <c r="D151" s="62">
        <v>7816058093</v>
      </c>
      <c r="E151" s="62"/>
      <c r="F151" s="97" t="s">
        <v>112</v>
      </c>
      <c r="G151" s="48" t="s">
        <v>75</v>
      </c>
      <c r="H151" s="29"/>
      <c r="I151"/>
    </row>
    <row r="152" spans="1:9" ht="15" x14ac:dyDescent="0.25">
      <c r="A152" s="38"/>
      <c r="B152" s="39"/>
      <c r="C152" s="40"/>
      <c r="D152" s="62"/>
      <c r="E152" s="62"/>
      <c r="F152" s="56" t="s">
        <v>76</v>
      </c>
      <c r="G152" s="64"/>
      <c r="H152" s="29">
        <v>9</v>
      </c>
      <c r="I152"/>
    </row>
    <row r="153" spans="1:9" ht="15" x14ac:dyDescent="0.25">
      <c r="A153" s="38"/>
      <c r="B153" s="39"/>
      <c r="C153" s="40"/>
      <c r="D153" s="62"/>
      <c r="E153" s="62"/>
      <c r="F153" s="59" t="s">
        <v>77</v>
      </c>
      <c r="G153" s="64"/>
      <c r="H153" s="29">
        <v>18</v>
      </c>
      <c r="I153"/>
    </row>
    <row r="154" spans="1:9" ht="15" x14ac:dyDescent="0.25">
      <c r="A154" s="38"/>
      <c r="B154" s="39"/>
      <c r="C154" s="40"/>
      <c r="D154" s="62"/>
      <c r="E154" s="62"/>
      <c r="F154" s="56" t="s">
        <v>78</v>
      </c>
      <c r="G154" s="64"/>
      <c r="H154" s="29">
        <v>16</v>
      </c>
      <c r="I154"/>
    </row>
    <row r="155" spans="1:9" ht="15" x14ac:dyDescent="0.25">
      <c r="A155" s="38"/>
      <c r="B155" s="39"/>
      <c r="C155" s="98" t="s">
        <v>113</v>
      </c>
      <c r="D155" s="62">
        <v>7826667249</v>
      </c>
      <c r="E155" s="99" t="s">
        <v>114</v>
      </c>
      <c r="F155" s="97" t="s">
        <v>115</v>
      </c>
      <c r="G155" s="48" t="s">
        <v>75</v>
      </c>
      <c r="H155" s="29"/>
      <c r="I155"/>
    </row>
    <row r="156" spans="1:9" ht="15" x14ac:dyDescent="0.25">
      <c r="A156" s="38"/>
      <c r="B156" s="39"/>
      <c r="C156" s="98"/>
      <c r="D156" s="62"/>
      <c r="E156" s="62"/>
      <c r="F156" s="56" t="s">
        <v>76</v>
      </c>
      <c r="G156" s="64"/>
      <c r="H156" s="29">
        <v>47</v>
      </c>
      <c r="I156"/>
    </row>
    <row r="157" spans="1:9" ht="15" x14ac:dyDescent="0.25">
      <c r="A157" s="38"/>
      <c r="B157" s="39"/>
      <c r="C157" s="98"/>
      <c r="D157" s="62"/>
      <c r="E157" s="62"/>
      <c r="F157" s="59" t="s">
        <v>77</v>
      </c>
      <c r="G157" s="64"/>
      <c r="H157" s="29">
        <v>279</v>
      </c>
      <c r="I157"/>
    </row>
    <row r="158" spans="1:9" ht="15" x14ac:dyDescent="0.25">
      <c r="A158" s="38"/>
      <c r="B158" s="39"/>
      <c r="C158" s="98"/>
      <c r="D158" s="62"/>
      <c r="E158" s="62"/>
      <c r="F158" s="56" t="s">
        <v>78</v>
      </c>
      <c r="G158" s="64"/>
      <c r="H158" s="29">
        <v>218</v>
      </c>
      <c r="I158"/>
    </row>
    <row r="159" spans="1:9" ht="15" x14ac:dyDescent="0.25">
      <c r="A159" s="38"/>
      <c r="B159" s="39"/>
      <c r="C159" s="98"/>
      <c r="D159" s="62">
        <v>7814020898</v>
      </c>
      <c r="E159" s="99" t="s">
        <v>121</v>
      </c>
      <c r="F159" s="97" t="s">
        <v>116</v>
      </c>
      <c r="G159" s="48" t="s">
        <v>75</v>
      </c>
      <c r="H159" s="29"/>
      <c r="I159"/>
    </row>
    <row r="160" spans="1:9" ht="15" x14ac:dyDescent="0.25">
      <c r="A160" s="38"/>
      <c r="B160" s="39"/>
      <c r="C160" s="98"/>
      <c r="D160" s="62"/>
      <c r="E160" s="62"/>
      <c r="F160" s="56" t="s">
        <v>76</v>
      </c>
      <c r="G160" s="64"/>
      <c r="H160" s="29">
        <v>120</v>
      </c>
      <c r="I160"/>
    </row>
    <row r="161" spans="1:9" ht="15" x14ac:dyDescent="0.25">
      <c r="A161" s="38"/>
      <c r="B161" s="39"/>
      <c r="C161" s="98"/>
      <c r="D161" s="62"/>
      <c r="E161" s="62"/>
      <c r="F161" s="59" t="s">
        <v>77</v>
      </c>
      <c r="G161" s="64"/>
      <c r="H161" s="29">
        <v>465</v>
      </c>
      <c r="I161"/>
    </row>
    <row r="162" spans="1:9" ht="15" x14ac:dyDescent="0.25">
      <c r="A162" s="38"/>
      <c r="B162" s="39"/>
      <c r="C162" s="98"/>
      <c r="D162" s="62"/>
      <c r="E162" s="62"/>
      <c r="F162" s="56" t="s">
        <v>78</v>
      </c>
      <c r="G162" s="64"/>
      <c r="H162" s="29">
        <v>395</v>
      </c>
      <c r="I162"/>
    </row>
    <row r="163" spans="1:9" ht="15" x14ac:dyDescent="0.25">
      <c r="A163" s="38"/>
      <c r="B163" s="39"/>
      <c r="C163" s="98"/>
      <c r="D163" s="62">
        <v>7825666997</v>
      </c>
      <c r="E163" s="99" t="s">
        <v>120</v>
      </c>
      <c r="F163" s="97" t="s">
        <v>117</v>
      </c>
      <c r="G163" s="48" t="s">
        <v>75</v>
      </c>
      <c r="H163" s="29"/>
      <c r="I163"/>
    </row>
    <row r="164" spans="1:9" ht="15" x14ac:dyDescent="0.25">
      <c r="A164" s="38"/>
      <c r="B164" s="39"/>
      <c r="C164" s="98"/>
      <c r="D164" s="62"/>
      <c r="E164" s="62"/>
      <c r="F164" s="56" t="s">
        <v>76</v>
      </c>
      <c r="G164" s="64"/>
      <c r="H164" s="29">
        <v>87</v>
      </c>
      <c r="I164"/>
    </row>
    <row r="165" spans="1:9" ht="15" x14ac:dyDescent="0.25">
      <c r="A165" s="38"/>
      <c r="B165" s="39"/>
      <c r="C165" s="98"/>
      <c r="D165" s="62"/>
      <c r="E165" s="62"/>
      <c r="F165" s="59" t="s">
        <v>77</v>
      </c>
      <c r="G165" s="64"/>
      <c r="H165" s="29">
        <v>172</v>
      </c>
      <c r="I165"/>
    </row>
    <row r="166" spans="1:9" ht="15" x14ac:dyDescent="0.25">
      <c r="A166" s="38"/>
      <c r="B166" s="39"/>
      <c r="C166" s="98"/>
      <c r="D166" s="62"/>
      <c r="E166" s="62"/>
      <c r="F166" s="56" t="s">
        <v>78</v>
      </c>
      <c r="G166" s="64"/>
      <c r="H166" s="29">
        <v>146</v>
      </c>
      <c r="I166"/>
    </row>
    <row r="167" spans="1:9" ht="30" x14ac:dyDescent="0.25">
      <c r="A167" s="38"/>
      <c r="B167" s="39"/>
      <c r="C167" s="98"/>
      <c r="D167" s="62">
        <v>7813045473</v>
      </c>
      <c r="E167" s="99" t="s">
        <v>119</v>
      </c>
      <c r="F167" s="97" t="s">
        <v>118</v>
      </c>
      <c r="G167" s="48" t="s">
        <v>75</v>
      </c>
      <c r="H167" s="29"/>
      <c r="I167"/>
    </row>
    <row r="168" spans="1:9" ht="15" x14ac:dyDescent="0.25">
      <c r="A168" s="38"/>
      <c r="B168" s="39"/>
      <c r="C168" s="98"/>
      <c r="D168" s="62"/>
      <c r="E168" s="62"/>
      <c r="F168" s="56" t="s">
        <v>76</v>
      </c>
      <c r="G168" s="64"/>
      <c r="H168" s="29">
        <v>115</v>
      </c>
      <c r="I168"/>
    </row>
    <row r="169" spans="1:9" ht="15" x14ac:dyDescent="0.25">
      <c r="A169" s="38"/>
      <c r="B169" s="39"/>
      <c r="C169" s="98"/>
      <c r="D169" s="62"/>
      <c r="E169" s="62"/>
      <c r="F169" s="59" t="s">
        <v>77</v>
      </c>
      <c r="G169" s="64"/>
      <c r="H169" s="29">
        <v>170</v>
      </c>
      <c r="I169"/>
    </row>
    <row r="170" spans="1:9" ht="15" x14ac:dyDescent="0.25">
      <c r="A170" s="38"/>
      <c r="B170" s="39"/>
      <c r="C170" s="98"/>
      <c r="D170" s="62"/>
      <c r="E170" s="62"/>
      <c r="F170" s="56" t="s">
        <v>78</v>
      </c>
      <c r="G170" s="64"/>
      <c r="H170" s="29">
        <v>110</v>
      </c>
      <c r="I170"/>
    </row>
    <row r="171" spans="1:9" ht="45" x14ac:dyDescent="0.25">
      <c r="A171" s="38"/>
      <c r="B171" s="39"/>
      <c r="C171" s="40"/>
      <c r="D171" s="15"/>
      <c r="E171" s="28"/>
      <c r="F171" s="43" t="s">
        <v>80</v>
      </c>
      <c r="G171" s="30" t="s">
        <v>75</v>
      </c>
      <c r="H171" s="42"/>
      <c r="I171"/>
    </row>
    <row r="172" spans="1:9" ht="15" x14ac:dyDescent="0.2">
      <c r="D172" s="84"/>
      <c r="E172" s="84"/>
      <c r="F172" s="85" t="s">
        <v>76</v>
      </c>
      <c r="G172" s="86"/>
      <c r="H172" s="87">
        <v>1214</v>
      </c>
      <c r="I172"/>
    </row>
    <row r="173" spans="1:9" ht="15" x14ac:dyDescent="0.2">
      <c r="D173" s="84"/>
      <c r="E173" s="84"/>
      <c r="F173" s="85" t="s">
        <v>77</v>
      </c>
      <c r="G173" s="86"/>
      <c r="H173" s="87">
        <v>2574</v>
      </c>
      <c r="I173"/>
    </row>
    <row r="174" spans="1:9" ht="15" x14ac:dyDescent="0.2">
      <c r="D174" s="84"/>
      <c r="E174" s="84"/>
      <c r="F174" s="85" t="s">
        <v>78</v>
      </c>
      <c r="G174" s="86"/>
      <c r="H174" s="87">
        <v>84</v>
      </c>
      <c r="I174"/>
    </row>
    <row r="175" spans="1:9" ht="15" x14ac:dyDescent="0.25">
      <c r="A175" s="13"/>
      <c r="B175" s="14"/>
      <c r="C175" s="15"/>
      <c r="D175" s="88"/>
      <c r="E175" s="88"/>
      <c r="F175" s="89"/>
      <c r="G175" s="89"/>
      <c r="H175" s="90"/>
      <c r="I175"/>
    </row>
    <row r="176" spans="1:9" ht="15" x14ac:dyDescent="0.2">
      <c r="D176" s="34"/>
      <c r="E176" s="34"/>
      <c r="F176" s="35"/>
      <c r="G176" s="36"/>
      <c r="H176" s="37"/>
      <c r="I176"/>
    </row>
    <row r="177" spans="2:9" ht="15.75" x14ac:dyDescent="0.2">
      <c r="D177" s="188" t="s">
        <v>79</v>
      </c>
      <c r="E177" s="188"/>
      <c r="F177" s="188"/>
      <c r="G177" s="188"/>
      <c r="H177" s="188"/>
      <c r="I177"/>
    </row>
    <row r="178" spans="2:9" ht="60" x14ac:dyDescent="0.2">
      <c r="D178" s="8" t="s">
        <v>3</v>
      </c>
      <c r="E178" s="9" t="s">
        <v>4</v>
      </c>
      <c r="F178" s="8" t="s">
        <v>5</v>
      </c>
      <c r="G178" s="8" t="s">
        <v>74</v>
      </c>
      <c r="H178" s="41" t="s">
        <v>82</v>
      </c>
      <c r="I178"/>
    </row>
    <row r="179" spans="2:9" ht="15" x14ac:dyDescent="0.2">
      <c r="D179" s="12">
        <v>1</v>
      </c>
      <c r="E179" s="12">
        <v>2</v>
      </c>
      <c r="F179" s="12">
        <v>3</v>
      </c>
      <c r="G179" s="12">
        <v>4</v>
      </c>
      <c r="H179" s="12">
        <v>5</v>
      </c>
      <c r="I179"/>
    </row>
    <row r="180" spans="2:9" ht="15" x14ac:dyDescent="0.2">
      <c r="D180" s="187" t="s">
        <v>42</v>
      </c>
      <c r="E180" s="187"/>
      <c r="F180" s="187"/>
      <c r="G180" s="187"/>
      <c r="H180" s="187"/>
      <c r="I180"/>
    </row>
    <row r="181" spans="2:9" ht="15" x14ac:dyDescent="0.2">
      <c r="B181"/>
      <c r="C181"/>
      <c r="D181" s="31">
        <v>7808042928</v>
      </c>
      <c r="E181" s="31"/>
      <c r="F181" s="32" t="s">
        <v>70</v>
      </c>
      <c r="G181" s="18" t="s">
        <v>75</v>
      </c>
      <c r="H181" s="31"/>
    </row>
    <row r="182" spans="2:9" ht="15" x14ac:dyDescent="0.2">
      <c r="B182"/>
      <c r="C182"/>
      <c r="D182" s="31"/>
      <c r="E182" s="31"/>
      <c r="F182" s="18" t="s">
        <v>76</v>
      </c>
      <c r="G182" s="31"/>
      <c r="H182" s="31">
        <v>30</v>
      </c>
      <c r="I182" s="65">
        <f>H182*11500*12</f>
        <v>4140000</v>
      </c>
    </row>
    <row r="183" spans="2:9" ht="15" x14ac:dyDescent="0.2">
      <c r="B183"/>
      <c r="C183"/>
      <c r="D183" s="31"/>
      <c r="E183" s="31"/>
      <c r="F183" s="18" t="s">
        <v>77</v>
      </c>
      <c r="G183" s="31"/>
      <c r="H183" s="31">
        <v>77</v>
      </c>
      <c r="I183" s="65">
        <f>H183*7000*12</f>
        <v>6468000</v>
      </c>
    </row>
    <row r="184" spans="2:9" ht="15" x14ac:dyDescent="0.2">
      <c r="B184"/>
      <c r="C184"/>
      <c r="D184" s="31"/>
      <c r="E184" s="31"/>
      <c r="F184" s="18" t="s">
        <v>78</v>
      </c>
      <c r="G184" s="31"/>
      <c r="H184" s="31">
        <v>0</v>
      </c>
      <c r="I184" s="65">
        <f>H184*4500*12</f>
        <v>0</v>
      </c>
    </row>
    <row r="185" spans="2:9" ht="30" x14ac:dyDescent="0.2">
      <c r="B185"/>
      <c r="C185"/>
      <c r="D185" s="75"/>
      <c r="E185" s="75"/>
      <c r="F185" s="76" t="s">
        <v>99</v>
      </c>
      <c r="G185" s="75"/>
      <c r="H185" s="75"/>
      <c r="I185" s="77"/>
    </row>
    <row r="186" spans="2:9" ht="15" x14ac:dyDescent="0.2">
      <c r="B186"/>
      <c r="C186"/>
      <c r="D186" s="73"/>
      <c r="E186" s="73"/>
      <c r="F186" s="18" t="s">
        <v>76</v>
      </c>
      <c r="G186" s="73"/>
      <c r="H186" s="73">
        <v>0</v>
      </c>
    </row>
    <row r="187" spans="2:9" ht="15" x14ac:dyDescent="0.2">
      <c r="B187"/>
      <c r="C187"/>
      <c r="D187" s="73"/>
      <c r="E187" s="73"/>
      <c r="F187" s="18" t="s">
        <v>77</v>
      </c>
      <c r="G187" s="73"/>
      <c r="H187" s="73">
        <v>0</v>
      </c>
    </row>
    <row r="188" spans="2:9" ht="15" x14ac:dyDescent="0.2">
      <c r="B188"/>
      <c r="C188"/>
      <c r="D188" s="73"/>
      <c r="E188" s="73"/>
      <c r="F188" s="74"/>
      <c r="G188" s="73"/>
      <c r="H188" s="73"/>
    </row>
    <row r="189" spans="2:9" ht="15" x14ac:dyDescent="0.2">
      <c r="B189"/>
      <c r="C189"/>
      <c r="D189" s="73"/>
      <c r="E189" s="73"/>
      <c r="F189" s="74"/>
      <c r="G189" s="73"/>
      <c r="H189" s="73"/>
    </row>
    <row r="191" spans="2:9" ht="15" x14ac:dyDescent="0.2">
      <c r="B191"/>
      <c r="C191"/>
      <c r="F191" s="69" t="s">
        <v>81</v>
      </c>
      <c r="G191" s="70" t="s">
        <v>75</v>
      </c>
      <c r="H191" s="71"/>
    </row>
    <row r="192" spans="2:9" ht="15" x14ac:dyDescent="0.2">
      <c r="B192"/>
      <c r="C192"/>
      <c r="F192" s="69" t="s">
        <v>76</v>
      </c>
      <c r="G192" s="72"/>
      <c r="H192" s="68">
        <f>H5+H10+H15+H25+H30+H39+H44+H49+H58+H63+H68+H72+H76+H80+H84+H88+H92+H96+H100+H104+H108+H112+H172+H182+H20+H34+H53+H116+H120+H124+H128+H132+H186+H136+H140+H144+H148+H152+H156+H160+H164+H168</f>
        <v>2972</v>
      </c>
      <c r="I192" s="65">
        <f>(H192-H182-H112)*14500*12</f>
        <v>505122000</v>
      </c>
    </row>
    <row r="193" spans="2:9" ht="15" x14ac:dyDescent="0.2">
      <c r="B193"/>
      <c r="C193"/>
      <c r="F193" s="69" t="s">
        <v>77</v>
      </c>
      <c r="G193" s="72"/>
      <c r="H193" s="68">
        <f>H6+H11+H16+H26+H31+H40+H45+H50+H59+H64+H69+H73+H77+H81+H85+H89+H93+H97+H101+H105+H109+H113+H173+H183+H21+H35+H54+H117+H121+H125+H129+H133+H187+H137+H141+H145+H149+H153+H157+H161+H165+H169</f>
        <v>5637</v>
      </c>
      <c r="I193" s="65">
        <f>(H193-H183-H113)*6500*12</f>
        <v>427284000</v>
      </c>
    </row>
    <row r="194" spans="2:9" ht="15" x14ac:dyDescent="0.2">
      <c r="B194"/>
      <c r="C194"/>
      <c r="F194" s="69" t="s">
        <v>78</v>
      </c>
      <c r="G194" s="72"/>
      <c r="H194" s="68">
        <f>H7+H12+H17+H27+H32+H41+H46+H51+H60+H65+H70+H74+H78+H82+H86+H90+H94+H98+H102+H106+H110+H114+H174+H184+H22+H36+H55+H118+H122+H126+H130+H134+H138+H142+H146+H150+H154+H158+H162+H166+H170</f>
        <v>1503</v>
      </c>
      <c r="I194" s="65">
        <f>(H194-H184-H114)*4500*12</f>
        <v>80730000</v>
      </c>
    </row>
    <row r="197" spans="2:9" x14ac:dyDescent="0.2">
      <c r="B197"/>
      <c r="C197"/>
      <c r="D197"/>
      <c r="E197"/>
      <c r="F197"/>
      <c r="G197"/>
      <c r="H197" s="3" t="s">
        <v>98</v>
      </c>
      <c r="I197" s="65">
        <f>(I182+I183+I184+I192+I193+I194+I112+I113+I114)/1000</f>
        <v>1036446</v>
      </c>
    </row>
  </sheetData>
  <mergeCells count="2">
    <mergeCell ref="D177:H177"/>
    <mergeCell ref="D180:H180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15"/>
  <sheetViews>
    <sheetView tabSelected="1" topLeftCell="B175" workbookViewId="0">
      <selection activeCell="I190" sqref="I186:I190"/>
    </sheetView>
  </sheetViews>
  <sheetFormatPr defaultRowHeight="12.75" x14ac:dyDescent="0.2"/>
  <cols>
    <col min="1" max="1" width="36.28515625" style="101" hidden="1" customWidth="1"/>
    <col min="2" max="2" width="12.140625" style="163" customWidth="1"/>
    <col min="3" max="3" width="11.5703125" style="163" customWidth="1"/>
    <col min="4" max="4" width="8.85546875" style="163" customWidth="1"/>
    <col min="5" max="5" width="49.28515625" style="164" customWidth="1"/>
    <col min="6" max="6" width="9.7109375" style="164" customWidth="1"/>
    <col min="7" max="7" width="23.140625" style="164" customWidth="1"/>
    <col min="8" max="8" width="13.5703125" style="165" customWidth="1"/>
    <col min="9" max="16384" width="9.140625" style="101"/>
  </cols>
  <sheetData>
    <row r="1" spans="1:8" x14ac:dyDescent="0.2">
      <c r="C1" s="195" t="s">
        <v>127</v>
      </c>
      <c r="D1" s="195"/>
      <c r="E1" s="195"/>
      <c r="F1" s="195"/>
      <c r="G1" s="195"/>
    </row>
    <row r="2" spans="1:8" ht="13.5" thickBot="1" x14ac:dyDescent="0.25"/>
    <row r="3" spans="1:8" ht="99.75" customHeight="1" x14ac:dyDescent="0.25">
      <c r="A3" s="104" t="s">
        <v>0</v>
      </c>
      <c r="B3" s="166" t="s">
        <v>2</v>
      </c>
      <c r="C3" s="167" t="s">
        <v>3</v>
      </c>
      <c r="D3" s="167" t="s">
        <v>4</v>
      </c>
      <c r="E3" s="167" t="s">
        <v>5</v>
      </c>
      <c r="F3" s="167" t="s">
        <v>74</v>
      </c>
      <c r="G3" s="167" t="s">
        <v>82</v>
      </c>
      <c r="H3" s="168" t="s">
        <v>125</v>
      </c>
    </row>
    <row r="4" spans="1:8" s="102" customFormat="1" ht="20.25" customHeight="1" x14ac:dyDescent="0.25">
      <c r="A4" s="105"/>
      <c r="B4" s="169">
        <v>1</v>
      </c>
      <c r="C4" s="108">
        <v>2</v>
      </c>
      <c r="D4" s="108">
        <v>3</v>
      </c>
      <c r="E4" s="108">
        <v>4</v>
      </c>
      <c r="F4" s="108">
        <v>5</v>
      </c>
      <c r="G4" s="108">
        <v>6</v>
      </c>
      <c r="H4" s="108">
        <v>7</v>
      </c>
    </row>
    <row r="5" spans="1:8" ht="22.5" customHeight="1" x14ac:dyDescent="0.2">
      <c r="A5" s="148"/>
      <c r="B5" s="170"/>
      <c r="C5" s="149"/>
      <c r="D5" s="149"/>
      <c r="E5" s="149" t="s">
        <v>6</v>
      </c>
      <c r="F5" s="149"/>
      <c r="G5" s="149"/>
      <c r="H5" s="171"/>
    </row>
    <row r="6" spans="1:8" ht="15" customHeight="1" x14ac:dyDescent="0.25">
      <c r="A6" s="106" t="s">
        <v>6</v>
      </c>
      <c r="B6" s="172" t="s">
        <v>7</v>
      </c>
      <c r="C6" s="109">
        <v>7812013528</v>
      </c>
      <c r="D6" s="110" t="s">
        <v>8</v>
      </c>
      <c r="E6" s="111" t="s">
        <v>9</v>
      </c>
      <c r="F6" s="112" t="s">
        <v>75</v>
      </c>
      <c r="G6" s="113"/>
      <c r="H6" s="171"/>
    </row>
    <row r="7" spans="1:8" ht="15" customHeight="1" x14ac:dyDescent="0.25">
      <c r="A7" s="106"/>
      <c r="B7" s="172"/>
      <c r="C7" s="109"/>
      <c r="D7" s="110"/>
      <c r="E7" s="112" t="s">
        <v>76</v>
      </c>
      <c r="F7" s="112"/>
      <c r="G7" s="113">
        <v>14</v>
      </c>
      <c r="H7" s="171">
        <f>G7*14500*12</f>
        <v>2436000</v>
      </c>
    </row>
    <row r="8" spans="1:8" ht="15" customHeight="1" x14ac:dyDescent="0.25">
      <c r="A8" s="106"/>
      <c r="B8" s="172"/>
      <c r="C8" s="109"/>
      <c r="D8" s="110"/>
      <c r="E8" s="112" t="s">
        <v>77</v>
      </c>
      <c r="F8" s="112"/>
      <c r="G8" s="113">
        <v>32</v>
      </c>
      <c r="H8" s="171">
        <f>G8*6500*12</f>
        <v>2496000</v>
      </c>
    </row>
    <row r="9" spans="1:8" ht="15" customHeight="1" x14ac:dyDescent="0.25">
      <c r="A9" s="106"/>
      <c r="B9" s="172"/>
      <c r="C9" s="109"/>
      <c r="D9" s="110"/>
      <c r="E9" s="112" t="s">
        <v>78</v>
      </c>
      <c r="F9" s="112"/>
      <c r="G9" s="113">
        <v>0</v>
      </c>
      <c r="H9" s="171">
        <f>G9*4500*12</f>
        <v>0</v>
      </c>
    </row>
    <row r="10" spans="1:8" ht="22.5" customHeight="1" x14ac:dyDescent="0.2">
      <c r="A10" s="148"/>
      <c r="B10" s="170"/>
      <c r="C10" s="149"/>
      <c r="D10" s="149"/>
      <c r="E10" s="149" t="s">
        <v>10</v>
      </c>
      <c r="F10" s="149"/>
      <c r="G10" s="149"/>
      <c r="H10" s="171"/>
    </row>
    <row r="11" spans="1:8" ht="15" customHeight="1" x14ac:dyDescent="0.25">
      <c r="A11" s="106" t="s">
        <v>10</v>
      </c>
      <c r="B11" s="172" t="s">
        <v>7</v>
      </c>
      <c r="C11" s="109">
        <v>7801074945</v>
      </c>
      <c r="D11" s="114" t="s">
        <v>11</v>
      </c>
      <c r="E11" s="111" t="s">
        <v>12</v>
      </c>
      <c r="F11" s="112" t="s">
        <v>75</v>
      </c>
      <c r="G11" s="113"/>
      <c r="H11" s="171"/>
    </row>
    <row r="12" spans="1:8" ht="15" customHeight="1" x14ac:dyDescent="0.25">
      <c r="A12" s="106"/>
      <c r="B12" s="172"/>
      <c r="C12" s="109"/>
      <c r="D12" s="114"/>
      <c r="E12" s="112" t="s">
        <v>76</v>
      </c>
      <c r="F12" s="112"/>
      <c r="G12" s="115">
        <v>27</v>
      </c>
      <c r="H12" s="171">
        <f>G12*14500*12</f>
        <v>4698000</v>
      </c>
    </row>
    <row r="13" spans="1:8" ht="15" customHeight="1" x14ac:dyDescent="0.25">
      <c r="A13" s="106"/>
      <c r="B13" s="172"/>
      <c r="C13" s="109"/>
      <c r="D13" s="114"/>
      <c r="E13" s="112" t="s">
        <v>77</v>
      </c>
      <c r="F13" s="112"/>
      <c r="G13" s="115">
        <v>36</v>
      </c>
      <c r="H13" s="171">
        <f>G13*6500*12</f>
        <v>2808000</v>
      </c>
    </row>
    <row r="14" spans="1:8" ht="15" customHeight="1" x14ac:dyDescent="0.25">
      <c r="A14" s="106"/>
      <c r="B14" s="172"/>
      <c r="C14" s="109"/>
      <c r="D14" s="114"/>
      <c r="E14" s="112" t="s">
        <v>78</v>
      </c>
      <c r="F14" s="112"/>
      <c r="G14" s="115">
        <v>2</v>
      </c>
      <c r="H14" s="171">
        <f>G14*4500*12</f>
        <v>108000</v>
      </c>
    </row>
    <row r="15" spans="1:8" ht="22.5" customHeight="1" x14ac:dyDescent="0.2">
      <c r="A15" s="148"/>
      <c r="B15" s="170"/>
      <c r="C15" s="149"/>
      <c r="D15" s="149"/>
      <c r="E15" s="149" t="s">
        <v>13</v>
      </c>
      <c r="F15" s="149"/>
      <c r="G15" s="149"/>
      <c r="H15" s="171"/>
    </row>
    <row r="16" spans="1:8" ht="15" customHeight="1" x14ac:dyDescent="0.25">
      <c r="A16" s="106" t="s">
        <v>13</v>
      </c>
      <c r="B16" s="172" t="s">
        <v>7</v>
      </c>
      <c r="C16" s="109">
        <v>7802091710</v>
      </c>
      <c r="D16" s="114" t="s">
        <v>15</v>
      </c>
      <c r="E16" s="111" t="s">
        <v>16</v>
      </c>
      <c r="F16" s="112" t="s">
        <v>75</v>
      </c>
      <c r="G16" s="113"/>
      <c r="H16" s="171"/>
    </row>
    <row r="17" spans="1:8" ht="15" customHeight="1" x14ac:dyDescent="0.25">
      <c r="A17" s="106"/>
      <c r="B17" s="172"/>
      <c r="C17" s="109"/>
      <c r="D17" s="114"/>
      <c r="E17" s="112" t="s">
        <v>76</v>
      </c>
      <c r="F17" s="112"/>
      <c r="G17" s="113">
        <v>42</v>
      </c>
      <c r="H17" s="171">
        <f>G17*14500*12</f>
        <v>7308000</v>
      </c>
    </row>
    <row r="18" spans="1:8" ht="15" customHeight="1" x14ac:dyDescent="0.25">
      <c r="A18" s="106"/>
      <c r="B18" s="172"/>
      <c r="C18" s="109"/>
      <c r="D18" s="114"/>
      <c r="E18" s="112" t="s">
        <v>77</v>
      </c>
      <c r="F18" s="112"/>
      <c r="G18" s="113">
        <v>64</v>
      </c>
      <c r="H18" s="171">
        <f>G18*6500*12</f>
        <v>4992000</v>
      </c>
    </row>
    <row r="19" spans="1:8" ht="15" x14ac:dyDescent="0.25">
      <c r="A19" s="106"/>
      <c r="B19" s="172"/>
      <c r="C19" s="109"/>
      <c r="D19" s="114"/>
      <c r="E19" s="112" t="s">
        <v>78</v>
      </c>
      <c r="F19" s="112"/>
      <c r="G19" s="113">
        <v>9</v>
      </c>
      <c r="H19" s="171">
        <f>G19*4500*12</f>
        <v>486000</v>
      </c>
    </row>
    <row r="20" spans="1:8" ht="14.25" x14ac:dyDescent="0.2">
      <c r="A20" s="148"/>
      <c r="B20" s="170"/>
      <c r="C20" s="149"/>
      <c r="D20" s="149"/>
      <c r="E20" s="149" t="s">
        <v>83</v>
      </c>
      <c r="F20" s="149"/>
      <c r="G20" s="149"/>
      <c r="H20" s="171"/>
    </row>
    <row r="21" spans="1:8" ht="30" x14ac:dyDescent="0.25">
      <c r="A21" s="106" t="s">
        <v>17</v>
      </c>
      <c r="B21" s="172" t="s">
        <v>7</v>
      </c>
      <c r="C21" s="116">
        <v>7805215410</v>
      </c>
      <c r="D21" s="117" t="s">
        <v>84</v>
      </c>
      <c r="E21" s="118" t="s">
        <v>85</v>
      </c>
      <c r="F21" s="119" t="s">
        <v>75</v>
      </c>
      <c r="G21" s="113"/>
      <c r="H21" s="171"/>
    </row>
    <row r="22" spans="1:8" ht="15" x14ac:dyDescent="0.25">
      <c r="A22" s="106"/>
      <c r="B22" s="172"/>
      <c r="C22" s="116"/>
      <c r="D22" s="117"/>
      <c r="E22" s="119" t="s">
        <v>76</v>
      </c>
      <c r="F22" s="119"/>
      <c r="G22" s="115">
        <v>19</v>
      </c>
      <c r="H22" s="171">
        <f>G22*14500*12</f>
        <v>3306000</v>
      </c>
    </row>
    <row r="23" spans="1:8" ht="15" x14ac:dyDescent="0.25">
      <c r="A23" s="106"/>
      <c r="B23" s="172"/>
      <c r="C23" s="116"/>
      <c r="D23" s="117"/>
      <c r="E23" s="119" t="s">
        <v>77</v>
      </c>
      <c r="F23" s="119"/>
      <c r="G23" s="115">
        <v>18</v>
      </c>
      <c r="H23" s="171">
        <f>G23*6500*12</f>
        <v>1404000</v>
      </c>
    </row>
    <row r="24" spans="1:8" ht="15" x14ac:dyDescent="0.25">
      <c r="A24" s="106"/>
      <c r="B24" s="172"/>
      <c r="C24" s="116"/>
      <c r="D24" s="117"/>
      <c r="E24" s="119" t="s">
        <v>78</v>
      </c>
      <c r="F24" s="119"/>
      <c r="G24" s="115">
        <v>0</v>
      </c>
      <c r="H24" s="171">
        <f>G24*4500*12</f>
        <v>0</v>
      </c>
    </row>
    <row r="25" spans="1:8" ht="14.25" x14ac:dyDescent="0.2">
      <c r="A25" s="148"/>
      <c r="B25" s="170"/>
      <c r="C25" s="149"/>
      <c r="D25" s="149"/>
      <c r="E25" s="149" t="s">
        <v>17</v>
      </c>
      <c r="F25" s="149"/>
      <c r="G25" s="149"/>
      <c r="H25" s="171"/>
    </row>
    <row r="26" spans="1:8" ht="30" x14ac:dyDescent="0.25">
      <c r="A26" s="106" t="s">
        <v>17</v>
      </c>
      <c r="B26" s="172" t="s">
        <v>7</v>
      </c>
      <c r="C26" s="109">
        <v>7817031464</v>
      </c>
      <c r="D26" s="114" t="s">
        <v>18</v>
      </c>
      <c r="E26" s="111" t="s">
        <v>19</v>
      </c>
      <c r="F26" s="112" t="s">
        <v>75</v>
      </c>
      <c r="G26" s="113"/>
      <c r="H26" s="171"/>
    </row>
    <row r="27" spans="1:8" ht="15" x14ac:dyDescent="0.25">
      <c r="A27" s="106"/>
      <c r="B27" s="172"/>
      <c r="C27" s="109"/>
      <c r="D27" s="114"/>
      <c r="E27" s="112" t="s">
        <v>76</v>
      </c>
      <c r="F27" s="112"/>
      <c r="G27" s="115">
        <v>16</v>
      </c>
      <c r="H27" s="171">
        <f>G27*14500*12</f>
        <v>2784000</v>
      </c>
    </row>
    <row r="28" spans="1:8" ht="15" x14ac:dyDescent="0.25">
      <c r="A28" s="106"/>
      <c r="B28" s="172"/>
      <c r="C28" s="109"/>
      <c r="D28" s="114"/>
      <c r="E28" s="112" t="s">
        <v>77</v>
      </c>
      <c r="F28" s="112"/>
      <c r="G28" s="115">
        <v>21</v>
      </c>
      <c r="H28" s="171">
        <f>G28*6500*12</f>
        <v>1638000</v>
      </c>
    </row>
    <row r="29" spans="1:8" ht="15" x14ac:dyDescent="0.25">
      <c r="A29" s="106"/>
      <c r="B29" s="172"/>
      <c r="C29" s="109"/>
      <c r="D29" s="114"/>
      <c r="E29" s="112" t="s">
        <v>78</v>
      </c>
      <c r="F29" s="112"/>
      <c r="G29" s="115">
        <v>3</v>
      </c>
      <c r="H29" s="171">
        <f>G29*4500*12</f>
        <v>162000</v>
      </c>
    </row>
    <row r="30" spans="1:8" ht="25.5" x14ac:dyDescent="0.2">
      <c r="A30" s="148"/>
      <c r="B30" s="170"/>
      <c r="C30" s="149"/>
      <c r="D30" s="149"/>
      <c r="E30" s="149" t="s">
        <v>20</v>
      </c>
      <c r="F30" s="149"/>
      <c r="G30" s="149"/>
      <c r="H30" s="171"/>
    </row>
    <row r="31" spans="1:8" ht="30" x14ac:dyDescent="0.25">
      <c r="A31" s="106" t="s">
        <v>20</v>
      </c>
      <c r="B31" s="172" t="s">
        <v>7</v>
      </c>
      <c r="C31" s="109">
        <v>7806023824</v>
      </c>
      <c r="D31" s="114" t="s">
        <v>21</v>
      </c>
      <c r="E31" s="111" t="s">
        <v>22</v>
      </c>
      <c r="F31" s="112" t="s">
        <v>75</v>
      </c>
      <c r="G31" s="113"/>
      <c r="H31" s="171"/>
    </row>
    <row r="32" spans="1:8" ht="15" x14ac:dyDescent="0.25">
      <c r="A32" s="106"/>
      <c r="B32" s="172"/>
      <c r="C32" s="109"/>
      <c r="D32" s="114"/>
      <c r="E32" s="112" t="s">
        <v>76</v>
      </c>
      <c r="F32" s="112"/>
      <c r="G32" s="120">
        <v>24</v>
      </c>
      <c r="H32" s="171">
        <f>G32*14500*12</f>
        <v>4176000</v>
      </c>
    </row>
    <row r="33" spans="1:8" ht="15" x14ac:dyDescent="0.25">
      <c r="A33" s="106"/>
      <c r="B33" s="172"/>
      <c r="C33" s="109"/>
      <c r="D33" s="114"/>
      <c r="E33" s="112" t="s">
        <v>77</v>
      </c>
      <c r="F33" s="112"/>
      <c r="G33" s="120">
        <v>29</v>
      </c>
      <c r="H33" s="171">
        <f>G33*6500*12</f>
        <v>2262000</v>
      </c>
    </row>
    <row r="34" spans="1:8" ht="15" x14ac:dyDescent="0.25">
      <c r="A34" s="106"/>
      <c r="B34" s="172"/>
      <c r="C34" s="109"/>
      <c r="D34" s="114"/>
      <c r="E34" s="112" t="s">
        <v>78</v>
      </c>
      <c r="F34" s="112"/>
      <c r="G34" s="120">
        <v>5</v>
      </c>
      <c r="H34" s="171">
        <f>G34*4500*12</f>
        <v>270000</v>
      </c>
    </row>
    <row r="35" spans="1:8" ht="30" x14ac:dyDescent="0.25">
      <c r="A35" s="106" t="s">
        <v>20</v>
      </c>
      <c r="B35" s="172" t="s">
        <v>7</v>
      </c>
      <c r="C35" s="116">
        <v>7806005938</v>
      </c>
      <c r="D35" s="117" t="s">
        <v>86</v>
      </c>
      <c r="E35" s="118" t="s">
        <v>87</v>
      </c>
      <c r="F35" s="119" t="s">
        <v>75</v>
      </c>
      <c r="G35" s="113"/>
      <c r="H35" s="171"/>
    </row>
    <row r="36" spans="1:8" ht="15" x14ac:dyDescent="0.25">
      <c r="A36" s="106"/>
      <c r="B36" s="172"/>
      <c r="C36" s="116"/>
      <c r="D36" s="117"/>
      <c r="E36" s="119" t="s">
        <v>76</v>
      </c>
      <c r="F36" s="119"/>
      <c r="G36" s="120">
        <v>11</v>
      </c>
      <c r="H36" s="171">
        <f>G36*14500*12</f>
        <v>1914000</v>
      </c>
    </row>
    <row r="37" spans="1:8" ht="15" x14ac:dyDescent="0.25">
      <c r="A37" s="106"/>
      <c r="B37" s="172"/>
      <c r="C37" s="116"/>
      <c r="D37" s="117"/>
      <c r="E37" s="119" t="s">
        <v>77</v>
      </c>
      <c r="F37" s="119"/>
      <c r="G37" s="120">
        <v>4</v>
      </c>
      <c r="H37" s="171">
        <f>G37*6500*12</f>
        <v>312000</v>
      </c>
    </row>
    <row r="38" spans="1:8" ht="15" x14ac:dyDescent="0.25">
      <c r="A38" s="106"/>
      <c r="B38" s="172"/>
      <c r="C38" s="116"/>
      <c r="D38" s="117"/>
      <c r="E38" s="119" t="s">
        <v>78</v>
      </c>
      <c r="F38" s="119"/>
      <c r="G38" s="120">
        <v>0</v>
      </c>
      <c r="H38" s="171">
        <f>G38*4500*12</f>
        <v>0</v>
      </c>
    </row>
    <row r="39" spans="1:8" ht="14.25" x14ac:dyDescent="0.2">
      <c r="A39" s="148"/>
      <c r="B39" s="170"/>
      <c r="C39" s="149"/>
      <c r="D39" s="149"/>
      <c r="E39" s="149" t="s">
        <v>23</v>
      </c>
      <c r="F39" s="149"/>
      <c r="G39" s="149"/>
      <c r="H39" s="171"/>
    </row>
    <row r="40" spans="1:8" ht="30" x14ac:dyDescent="0.25">
      <c r="A40" s="106" t="s">
        <v>23</v>
      </c>
      <c r="B40" s="172" t="s">
        <v>7</v>
      </c>
      <c r="C40" s="109">
        <v>7810208176</v>
      </c>
      <c r="D40" s="114" t="s">
        <v>25</v>
      </c>
      <c r="E40" s="111" t="s">
        <v>26</v>
      </c>
      <c r="F40" s="112" t="s">
        <v>75</v>
      </c>
      <c r="G40" s="113"/>
      <c r="H40" s="171"/>
    </row>
    <row r="41" spans="1:8" ht="15" x14ac:dyDescent="0.25">
      <c r="A41" s="106"/>
      <c r="B41" s="172"/>
      <c r="C41" s="109"/>
      <c r="D41" s="121"/>
      <c r="E41" s="112" t="s">
        <v>76</v>
      </c>
      <c r="F41" s="122"/>
      <c r="G41" s="113">
        <v>25</v>
      </c>
      <c r="H41" s="171">
        <f>G41*14500*12</f>
        <v>4350000</v>
      </c>
    </row>
    <row r="42" spans="1:8" ht="15" x14ac:dyDescent="0.25">
      <c r="A42" s="106"/>
      <c r="B42" s="172"/>
      <c r="C42" s="109"/>
      <c r="D42" s="121"/>
      <c r="E42" s="112" t="s">
        <v>77</v>
      </c>
      <c r="F42" s="122"/>
      <c r="G42" s="113">
        <v>28</v>
      </c>
      <c r="H42" s="171">
        <f>G42*6500*12</f>
        <v>2184000</v>
      </c>
    </row>
    <row r="43" spans="1:8" ht="15" x14ac:dyDescent="0.25">
      <c r="A43" s="106"/>
      <c r="B43" s="172"/>
      <c r="C43" s="109"/>
      <c r="D43" s="121"/>
      <c r="E43" s="112" t="s">
        <v>78</v>
      </c>
      <c r="F43" s="122"/>
      <c r="G43" s="113">
        <v>12</v>
      </c>
      <c r="H43" s="171">
        <f>G43*4500*12</f>
        <v>648000</v>
      </c>
    </row>
    <row r="44" spans="1:8" ht="14.25" x14ac:dyDescent="0.2">
      <c r="A44" s="148"/>
      <c r="B44" s="170"/>
      <c r="C44" s="149"/>
      <c r="D44" s="149"/>
      <c r="E44" s="149" t="s">
        <v>27</v>
      </c>
      <c r="F44" s="149"/>
      <c r="G44" s="149"/>
      <c r="H44" s="171"/>
    </row>
    <row r="45" spans="1:8" ht="30" x14ac:dyDescent="0.25">
      <c r="A45" s="106" t="s">
        <v>27</v>
      </c>
      <c r="B45" s="172" t="s">
        <v>7</v>
      </c>
      <c r="C45" s="109">
        <v>7811000822</v>
      </c>
      <c r="D45" s="114" t="s">
        <v>28</v>
      </c>
      <c r="E45" s="111" t="s">
        <v>29</v>
      </c>
      <c r="F45" s="112" t="s">
        <v>75</v>
      </c>
      <c r="G45" s="113"/>
      <c r="H45" s="171"/>
    </row>
    <row r="46" spans="1:8" ht="15" x14ac:dyDescent="0.25">
      <c r="A46" s="106"/>
      <c r="B46" s="172"/>
      <c r="C46" s="109"/>
      <c r="D46" s="121"/>
      <c r="E46" s="112" t="s">
        <v>76</v>
      </c>
      <c r="F46" s="112"/>
      <c r="G46" s="115">
        <v>32</v>
      </c>
      <c r="H46" s="171">
        <f>G46*14500*12</f>
        <v>5568000</v>
      </c>
    </row>
    <row r="47" spans="1:8" ht="15" x14ac:dyDescent="0.25">
      <c r="A47" s="106"/>
      <c r="B47" s="172"/>
      <c r="C47" s="109"/>
      <c r="D47" s="121"/>
      <c r="E47" s="112" t="s">
        <v>77</v>
      </c>
      <c r="F47" s="112"/>
      <c r="G47" s="113">
        <v>33</v>
      </c>
      <c r="H47" s="171">
        <f>G47*6500*12</f>
        <v>2574000</v>
      </c>
    </row>
    <row r="48" spans="1:8" ht="15" x14ac:dyDescent="0.25">
      <c r="A48" s="106"/>
      <c r="B48" s="172"/>
      <c r="C48" s="109"/>
      <c r="D48" s="121"/>
      <c r="E48" s="112" t="s">
        <v>78</v>
      </c>
      <c r="F48" s="112"/>
      <c r="G48" s="113">
        <v>1</v>
      </c>
      <c r="H48" s="171">
        <f>G48*4500*12</f>
        <v>54000</v>
      </c>
    </row>
    <row r="49" spans="1:8" ht="25.5" x14ac:dyDescent="0.2">
      <c r="A49" s="148"/>
      <c r="B49" s="170"/>
      <c r="C49" s="149"/>
      <c r="D49" s="149"/>
      <c r="E49" s="149" t="s">
        <v>30</v>
      </c>
      <c r="F49" s="149"/>
      <c r="G49" s="149"/>
      <c r="H49" s="171"/>
    </row>
    <row r="50" spans="1:8" ht="15" x14ac:dyDescent="0.25">
      <c r="A50" s="106"/>
      <c r="B50" s="172"/>
      <c r="C50" s="109">
        <v>7813103559</v>
      </c>
      <c r="D50" s="114" t="s">
        <v>32</v>
      </c>
      <c r="E50" s="111" t="s">
        <v>33</v>
      </c>
      <c r="F50" s="112" t="s">
        <v>75</v>
      </c>
      <c r="G50" s="113"/>
      <c r="H50" s="171"/>
    </row>
    <row r="51" spans="1:8" ht="15" x14ac:dyDescent="0.25">
      <c r="A51" s="106"/>
      <c r="B51" s="172"/>
      <c r="C51" s="109"/>
      <c r="D51" s="121"/>
      <c r="E51" s="112" t="s">
        <v>76</v>
      </c>
      <c r="F51" s="112"/>
      <c r="G51" s="113">
        <v>9</v>
      </c>
      <c r="H51" s="171">
        <f>G51*14500*12</f>
        <v>1566000</v>
      </c>
    </row>
    <row r="52" spans="1:8" ht="15" x14ac:dyDescent="0.25">
      <c r="A52" s="106"/>
      <c r="B52" s="172"/>
      <c r="C52" s="109"/>
      <c r="D52" s="121"/>
      <c r="E52" s="112" t="s">
        <v>77</v>
      </c>
      <c r="F52" s="122"/>
      <c r="G52" s="115">
        <v>11</v>
      </c>
      <c r="H52" s="171">
        <f>G52*6500*12</f>
        <v>858000</v>
      </c>
    </row>
    <row r="53" spans="1:8" ht="15" x14ac:dyDescent="0.25">
      <c r="A53" s="106"/>
      <c r="B53" s="172"/>
      <c r="C53" s="109"/>
      <c r="D53" s="121"/>
      <c r="E53" s="112" t="s">
        <v>78</v>
      </c>
      <c r="F53" s="122"/>
      <c r="G53" s="113">
        <v>0</v>
      </c>
      <c r="H53" s="171">
        <f>G53*4500*12</f>
        <v>0</v>
      </c>
    </row>
    <row r="54" spans="1:8" ht="15" x14ac:dyDescent="0.25">
      <c r="A54" s="106"/>
      <c r="B54" s="172"/>
      <c r="C54" s="109">
        <v>7813103580</v>
      </c>
      <c r="D54" s="114" t="s">
        <v>88</v>
      </c>
      <c r="E54" s="111" t="s">
        <v>89</v>
      </c>
      <c r="F54" s="112" t="s">
        <v>75</v>
      </c>
      <c r="G54" s="113"/>
      <c r="H54" s="171"/>
    </row>
    <row r="55" spans="1:8" ht="15" x14ac:dyDescent="0.25">
      <c r="A55" s="106"/>
      <c r="B55" s="172"/>
      <c r="C55" s="109"/>
      <c r="D55" s="121"/>
      <c r="E55" s="112" t="s">
        <v>76</v>
      </c>
      <c r="F55" s="112"/>
      <c r="G55" s="113">
        <v>50</v>
      </c>
      <c r="H55" s="171">
        <f>G55*14500*12</f>
        <v>8700000</v>
      </c>
    </row>
    <row r="56" spans="1:8" ht="15" x14ac:dyDescent="0.25">
      <c r="A56" s="106"/>
      <c r="B56" s="172"/>
      <c r="C56" s="109"/>
      <c r="D56" s="121"/>
      <c r="E56" s="112" t="s">
        <v>77</v>
      </c>
      <c r="F56" s="122"/>
      <c r="G56" s="115">
        <v>42</v>
      </c>
      <c r="H56" s="171">
        <f>G56*6500*12</f>
        <v>3276000</v>
      </c>
    </row>
    <row r="57" spans="1:8" ht="15" x14ac:dyDescent="0.25">
      <c r="A57" s="106"/>
      <c r="B57" s="172"/>
      <c r="C57" s="109"/>
      <c r="D57" s="121"/>
      <c r="E57" s="112" t="s">
        <v>78</v>
      </c>
      <c r="F57" s="122"/>
      <c r="G57" s="113">
        <v>12</v>
      </c>
      <c r="H57" s="171">
        <f>G57*4500*12</f>
        <v>648000</v>
      </c>
    </row>
    <row r="58" spans="1:8" ht="14.25" x14ac:dyDescent="0.2">
      <c r="A58" s="148"/>
      <c r="B58" s="170"/>
      <c r="C58" s="149"/>
      <c r="D58" s="149"/>
      <c r="E58" s="149" t="s">
        <v>34</v>
      </c>
      <c r="F58" s="149"/>
      <c r="G58" s="149"/>
      <c r="H58" s="171"/>
    </row>
    <row r="59" spans="1:8" ht="15" x14ac:dyDescent="0.25">
      <c r="A59" s="106"/>
      <c r="B59" s="172"/>
      <c r="C59" s="109">
        <v>7813338617</v>
      </c>
      <c r="D59" s="109" t="s">
        <v>36</v>
      </c>
      <c r="E59" s="123" t="s">
        <v>37</v>
      </c>
      <c r="F59" s="112" t="s">
        <v>75</v>
      </c>
      <c r="G59" s="113"/>
      <c r="H59" s="171"/>
    </row>
    <row r="60" spans="1:8" ht="15" x14ac:dyDescent="0.25">
      <c r="A60" s="106"/>
      <c r="B60" s="172"/>
      <c r="C60" s="109"/>
      <c r="D60" s="121"/>
      <c r="E60" s="112" t="s">
        <v>76</v>
      </c>
      <c r="F60" s="112"/>
      <c r="G60" s="113">
        <v>34</v>
      </c>
      <c r="H60" s="171">
        <f>G60*14500*12</f>
        <v>5916000</v>
      </c>
    </row>
    <row r="61" spans="1:8" ht="15" x14ac:dyDescent="0.25">
      <c r="A61" s="106"/>
      <c r="B61" s="172"/>
      <c r="C61" s="109"/>
      <c r="D61" s="121"/>
      <c r="E61" s="112" t="s">
        <v>77</v>
      </c>
      <c r="F61" s="112"/>
      <c r="G61" s="113">
        <v>37</v>
      </c>
      <c r="H61" s="171">
        <f>G61*6500*12</f>
        <v>2886000</v>
      </c>
    </row>
    <row r="62" spans="1:8" ht="15" x14ac:dyDescent="0.25">
      <c r="A62" s="106"/>
      <c r="B62" s="172"/>
      <c r="C62" s="109"/>
      <c r="D62" s="121"/>
      <c r="E62" s="112" t="s">
        <v>78</v>
      </c>
      <c r="F62" s="112"/>
      <c r="G62" s="113">
        <v>2</v>
      </c>
      <c r="H62" s="171">
        <f>G62*4500*12</f>
        <v>108000</v>
      </c>
    </row>
    <row r="63" spans="1:8" ht="14.25" x14ac:dyDescent="0.2">
      <c r="A63" s="148"/>
      <c r="B63" s="170"/>
      <c r="C63" s="149"/>
      <c r="D63" s="149"/>
      <c r="E63" s="149" t="s">
        <v>38</v>
      </c>
      <c r="F63" s="149"/>
      <c r="G63" s="149"/>
      <c r="H63" s="171"/>
    </row>
    <row r="64" spans="1:8" ht="15" x14ac:dyDescent="0.25">
      <c r="A64" s="106"/>
      <c r="B64" s="172"/>
      <c r="C64" s="109">
        <v>7826007179</v>
      </c>
      <c r="D64" s="114" t="s">
        <v>40</v>
      </c>
      <c r="E64" s="111" t="s">
        <v>41</v>
      </c>
      <c r="F64" s="112" t="s">
        <v>75</v>
      </c>
      <c r="G64" s="113"/>
      <c r="H64" s="171"/>
    </row>
    <row r="65" spans="1:8" ht="15" x14ac:dyDescent="0.25">
      <c r="A65" s="106"/>
      <c r="B65" s="172"/>
      <c r="C65" s="109"/>
      <c r="D65" s="121"/>
      <c r="E65" s="112" t="s">
        <v>76</v>
      </c>
      <c r="F65" s="112"/>
      <c r="G65" s="113">
        <v>22</v>
      </c>
      <c r="H65" s="171">
        <f>G65*14500*12</f>
        <v>3828000</v>
      </c>
    </row>
    <row r="66" spans="1:8" ht="15" x14ac:dyDescent="0.25">
      <c r="A66" s="106"/>
      <c r="B66" s="172"/>
      <c r="C66" s="109"/>
      <c r="D66" s="121"/>
      <c r="E66" s="112" t="s">
        <v>77</v>
      </c>
      <c r="F66" s="112"/>
      <c r="G66" s="113">
        <v>24</v>
      </c>
      <c r="H66" s="171">
        <f>G66*6500*12</f>
        <v>1872000</v>
      </c>
    </row>
    <row r="67" spans="1:8" ht="15" x14ac:dyDescent="0.25">
      <c r="A67" s="106"/>
      <c r="B67" s="172"/>
      <c r="C67" s="109"/>
      <c r="D67" s="121"/>
      <c r="E67" s="112" t="s">
        <v>78</v>
      </c>
      <c r="F67" s="112"/>
      <c r="G67" s="113">
        <v>1</v>
      </c>
      <c r="H67" s="171">
        <f>G67*4500*12</f>
        <v>54000</v>
      </c>
    </row>
    <row r="68" spans="1:8" ht="14.25" x14ac:dyDescent="0.2">
      <c r="A68" s="148" t="s">
        <v>42</v>
      </c>
      <c r="B68" s="170"/>
      <c r="C68" s="149"/>
      <c r="D68" s="149"/>
      <c r="E68" s="149" t="s">
        <v>42</v>
      </c>
      <c r="F68" s="149"/>
      <c r="G68" s="149"/>
      <c r="H68" s="171"/>
    </row>
    <row r="69" spans="1:8" ht="15" x14ac:dyDescent="0.25">
      <c r="A69" s="106" t="s">
        <v>42</v>
      </c>
      <c r="B69" s="172" t="s">
        <v>7</v>
      </c>
      <c r="C69" s="109">
        <v>7805132034</v>
      </c>
      <c r="D69" s="117" t="s">
        <v>44</v>
      </c>
      <c r="E69" s="111" t="s">
        <v>45</v>
      </c>
      <c r="F69" s="112" t="s">
        <v>75</v>
      </c>
      <c r="G69" s="113"/>
      <c r="H69" s="171"/>
    </row>
    <row r="70" spans="1:8" ht="15" x14ac:dyDescent="0.25">
      <c r="A70" s="106"/>
      <c r="B70" s="172"/>
      <c r="C70" s="109"/>
      <c r="D70" s="117"/>
      <c r="E70" s="112" t="s">
        <v>76</v>
      </c>
      <c r="F70" s="112"/>
      <c r="G70" s="113">
        <v>22</v>
      </c>
      <c r="H70" s="171">
        <f>G70*14500*12</f>
        <v>3828000</v>
      </c>
    </row>
    <row r="71" spans="1:8" ht="15" x14ac:dyDescent="0.25">
      <c r="A71" s="106"/>
      <c r="B71" s="172"/>
      <c r="C71" s="109"/>
      <c r="D71" s="117"/>
      <c r="E71" s="112" t="s">
        <v>77</v>
      </c>
      <c r="F71" s="112"/>
      <c r="G71" s="113">
        <v>36</v>
      </c>
      <c r="H71" s="171">
        <f>G71*6500*12</f>
        <v>2808000</v>
      </c>
    </row>
    <row r="72" spans="1:8" ht="15" x14ac:dyDescent="0.25">
      <c r="A72" s="106"/>
      <c r="B72" s="172"/>
      <c r="C72" s="109"/>
      <c r="D72" s="117"/>
      <c r="E72" s="112" t="s">
        <v>78</v>
      </c>
      <c r="F72" s="112"/>
      <c r="G72" s="113">
        <v>0</v>
      </c>
      <c r="H72" s="171">
        <f>G72*4500*12</f>
        <v>0</v>
      </c>
    </row>
    <row r="73" spans="1:8" ht="15" x14ac:dyDescent="0.25">
      <c r="A73" s="106" t="s">
        <v>42</v>
      </c>
      <c r="B73" s="172" t="s">
        <v>7</v>
      </c>
      <c r="C73" s="109">
        <v>7813117760</v>
      </c>
      <c r="D73" s="117" t="s">
        <v>46</v>
      </c>
      <c r="E73" s="111" t="s">
        <v>47</v>
      </c>
      <c r="F73" s="112" t="s">
        <v>75</v>
      </c>
      <c r="G73" s="113"/>
      <c r="H73" s="171"/>
    </row>
    <row r="74" spans="1:8" ht="15" x14ac:dyDescent="0.25">
      <c r="A74" s="106"/>
      <c r="B74" s="172"/>
      <c r="C74" s="109"/>
      <c r="D74" s="117"/>
      <c r="E74" s="112" t="s">
        <v>76</v>
      </c>
      <c r="F74" s="112"/>
      <c r="G74" s="113">
        <v>28</v>
      </c>
      <c r="H74" s="171">
        <f>G74*14500*12</f>
        <v>4872000</v>
      </c>
    </row>
    <row r="75" spans="1:8" ht="15" x14ac:dyDescent="0.25">
      <c r="A75" s="106"/>
      <c r="B75" s="172"/>
      <c r="C75" s="109"/>
      <c r="D75" s="117"/>
      <c r="E75" s="112" t="s">
        <v>77</v>
      </c>
      <c r="F75" s="112"/>
      <c r="G75" s="113">
        <v>37</v>
      </c>
      <c r="H75" s="171">
        <f>G75*6500*12</f>
        <v>2886000</v>
      </c>
    </row>
    <row r="76" spans="1:8" ht="15" x14ac:dyDescent="0.25">
      <c r="A76" s="106"/>
      <c r="B76" s="172"/>
      <c r="C76" s="109"/>
      <c r="D76" s="117"/>
      <c r="E76" s="112" t="s">
        <v>78</v>
      </c>
      <c r="F76" s="112"/>
      <c r="G76" s="113">
        <v>0</v>
      </c>
      <c r="H76" s="171">
        <f>G76*4500*12</f>
        <v>0</v>
      </c>
    </row>
    <row r="77" spans="1:8" ht="15" x14ac:dyDescent="0.25">
      <c r="A77" s="106" t="s">
        <v>42</v>
      </c>
      <c r="B77" s="172" t="s">
        <v>7</v>
      </c>
      <c r="C77" s="109">
        <v>7826666333</v>
      </c>
      <c r="D77" s="117" t="s">
        <v>49</v>
      </c>
      <c r="E77" s="111" t="s">
        <v>50</v>
      </c>
      <c r="F77" s="112" t="s">
        <v>75</v>
      </c>
      <c r="G77" s="113"/>
      <c r="H77" s="171"/>
    </row>
    <row r="78" spans="1:8" ht="15" x14ac:dyDescent="0.25">
      <c r="A78" s="106"/>
      <c r="B78" s="172"/>
      <c r="C78" s="109"/>
      <c r="D78" s="117"/>
      <c r="E78" s="112" t="s">
        <v>76</v>
      </c>
      <c r="F78" s="112"/>
      <c r="G78" s="113">
        <v>13</v>
      </c>
      <c r="H78" s="171">
        <f>G78*14500*12</f>
        <v>2262000</v>
      </c>
    </row>
    <row r="79" spans="1:8" ht="15" x14ac:dyDescent="0.25">
      <c r="A79" s="106"/>
      <c r="B79" s="172"/>
      <c r="C79" s="109"/>
      <c r="D79" s="117"/>
      <c r="E79" s="112" t="s">
        <v>77</v>
      </c>
      <c r="F79" s="112"/>
      <c r="G79" s="113">
        <v>20</v>
      </c>
      <c r="H79" s="171">
        <f>G79*6500*12</f>
        <v>1560000</v>
      </c>
    </row>
    <row r="80" spans="1:8" ht="15" x14ac:dyDescent="0.25">
      <c r="A80" s="106"/>
      <c r="B80" s="172"/>
      <c r="C80" s="109"/>
      <c r="D80" s="117"/>
      <c r="E80" s="112" t="s">
        <v>78</v>
      </c>
      <c r="F80" s="112"/>
      <c r="G80" s="113">
        <v>1</v>
      </c>
      <c r="H80" s="171">
        <f>G80*4500*12</f>
        <v>54000</v>
      </c>
    </row>
    <row r="81" spans="1:8" ht="15" x14ac:dyDescent="0.25">
      <c r="A81" s="106" t="s">
        <v>42</v>
      </c>
      <c r="B81" s="172" t="s">
        <v>7</v>
      </c>
      <c r="C81" s="109">
        <v>7825345390</v>
      </c>
      <c r="D81" s="117" t="s">
        <v>51</v>
      </c>
      <c r="E81" s="111" t="s">
        <v>52</v>
      </c>
      <c r="F81" s="112" t="s">
        <v>75</v>
      </c>
      <c r="G81" s="113"/>
      <c r="H81" s="171"/>
    </row>
    <row r="82" spans="1:8" ht="15" x14ac:dyDescent="0.25">
      <c r="A82" s="106"/>
      <c r="B82" s="172"/>
      <c r="C82" s="109"/>
      <c r="D82" s="117"/>
      <c r="E82" s="112" t="s">
        <v>76</v>
      </c>
      <c r="F82" s="112"/>
      <c r="G82" s="115">
        <v>15</v>
      </c>
      <c r="H82" s="171">
        <f>G82*14500*12</f>
        <v>2610000</v>
      </c>
    </row>
    <row r="83" spans="1:8" ht="15" x14ac:dyDescent="0.25">
      <c r="A83" s="106"/>
      <c r="B83" s="172"/>
      <c r="C83" s="109"/>
      <c r="D83" s="117"/>
      <c r="E83" s="112" t="s">
        <v>77</v>
      </c>
      <c r="F83" s="112"/>
      <c r="G83" s="115">
        <v>33</v>
      </c>
      <c r="H83" s="171">
        <f>G83*6500*12</f>
        <v>2574000</v>
      </c>
    </row>
    <row r="84" spans="1:8" ht="15" x14ac:dyDescent="0.25">
      <c r="A84" s="106"/>
      <c r="B84" s="172"/>
      <c r="C84" s="109"/>
      <c r="D84" s="117"/>
      <c r="E84" s="112" t="s">
        <v>78</v>
      </c>
      <c r="F84" s="112"/>
      <c r="G84" s="115">
        <v>1</v>
      </c>
      <c r="H84" s="171">
        <f>G84*4500*12</f>
        <v>54000</v>
      </c>
    </row>
    <row r="85" spans="1:8" ht="15" x14ac:dyDescent="0.25">
      <c r="A85" s="106" t="s">
        <v>42</v>
      </c>
      <c r="B85" s="172" t="s">
        <v>7</v>
      </c>
      <c r="C85" s="109">
        <v>7817035370</v>
      </c>
      <c r="D85" s="117" t="s">
        <v>53</v>
      </c>
      <c r="E85" s="111" t="s">
        <v>54</v>
      </c>
      <c r="F85" s="112" t="s">
        <v>75</v>
      </c>
      <c r="G85" s="113"/>
      <c r="H85" s="171"/>
    </row>
    <row r="86" spans="1:8" ht="15" x14ac:dyDescent="0.25">
      <c r="A86" s="106"/>
      <c r="B86" s="172"/>
      <c r="C86" s="109"/>
      <c r="D86" s="117"/>
      <c r="E86" s="112" t="s">
        <v>76</v>
      </c>
      <c r="F86" s="112"/>
      <c r="G86" s="115">
        <v>8</v>
      </c>
      <c r="H86" s="171">
        <f>G86*14500*12</f>
        <v>1392000</v>
      </c>
    </row>
    <row r="87" spans="1:8" ht="15" x14ac:dyDescent="0.25">
      <c r="A87" s="106"/>
      <c r="B87" s="172"/>
      <c r="C87" s="109"/>
      <c r="D87" s="117"/>
      <c r="E87" s="112" t="s">
        <v>77</v>
      </c>
      <c r="F87" s="112"/>
      <c r="G87" s="115">
        <v>16</v>
      </c>
      <c r="H87" s="171">
        <f>G87*6500*12</f>
        <v>1248000</v>
      </c>
    </row>
    <row r="88" spans="1:8" ht="15" x14ac:dyDescent="0.25">
      <c r="A88" s="106"/>
      <c r="B88" s="172"/>
      <c r="C88" s="109"/>
      <c r="D88" s="117"/>
      <c r="E88" s="112" t="s">
        <v>78</v>
      </c>
      <c r="F88" s="112"/>
      <c r="G88" s="115">
        <v>0</v>
      </c>
      <c r="H88" s="171">
        <f>G88*4500*12</f>
        <v>0</v>
      </c>
    </row>
    <row r="89" spans="1:8" ht="15" x14ac:dyDescent="0.25">
      <c r="A89" s="106" t="s">
        <v>42</v>
      </c>
      <c r="B89" s="172" t="s">
        <v>7</v>
      </c>
      <c r="C89" s="109">
        <v>7815023860</v>
      </c>
      <c r="D89" s="117" t="s">
        <v>56</v>
      </c>
      <c r="E89" s="111" t="s">
        <v>57</v>
      </c>
      <c r="F89" s="112" t="s">
        <v>75</v>
      </c>
      <c r="G89" s="113"/>
      <c r="H89" s="171"/>
    </row>
    <row r="90" spans="1:8" ht="15" x14ac:dyDescent="0.25">
      <c r="A90" s="106"/>
      <c r="B90" s="172"/>
      <c r="C90" s="109"/>
      <c r="D90" s="117"/>
      <c r="E90" s="112" t="s">
        <v>76</v>
      </c>
      <c r="F90" s="112"/>
      <c r="G90" s="113">
        <v>20</v>
      </c>
      <c r="H90" s="171">
        <f>G90*14500*12</f>
        <v>3480000</v>
      </c>
    </row>
    <row r="91" spans="1:8" ht="15" x14ac:dyDescent="0.25">
      <c r="A91" s="106"/>
      <c r="B91" s="172"/>
      <c r="C91" s="109"/>
      <c r="D91" s="117"/>
      <c r="E91" s="112" t="s">
        <v>77</v>
      </c>
      <c r="F91" s="112"/>
      <c r="G91" s="113">
        <v>24</v>
      </c>
      <c r="H91" s="171">
        <f>G91*6500*12</f>
        <v>1872000</v>
      </c>
    </row>
    <row r="92" spans="1:8" ht="15" x14ac:dyDescent="0.25">
      <c r="A92" s="106"/>
      <c r="B92" s="172"/>
      <c r="C92" s="109"/>
      <c r="D92" s="117"/>
      <c r="E92" s="112" t="s">
        <v>78</v>
      </c>
      <c r="F92" s="112"/>
      <c r="G92" s="113">
        <v>1</v>
      </c>
      <c r="H92" s="171">
        <f>G92*4500*12</f>
        <v>54000</v>
      </c>
    </row>
    <row r="93" spans="1:8" ht="15" x14ac:dyDescent="0.25">
      <c r="A93" s="106" t="s">
        <v>42</v>
      </c>
      <c r="B93" s="172" t="s">
        <v>7</v>
      </c>
      <c r="C93" s="109">
        <v>7807025422</v>
      </c>
      <c r="D93" s="117" t="s">
        <v>58</v>
      </c>
      <c r="E93" s="111" t="s">
        <v>59</v>
      </c>
      <c r="F93" s="112" t="s">
        <v>75</v>
      </c>
      <c r="G93" s="113"/>
      <c r="H93" s="171"/>
    </row>
    <row r="94" spans="1:8" ht="15" x14ac:dyDescent="0.25">
      <c r="A94" s="106"/>
      <c r="B94" s="172"/>
      <c r="C94" s="109"/>
      <c r="D94" s="117"/>
      <c r="E94" s="112" t="s">
        <v>76</v>
      </c>
      <c r="F94" s="112"/>
      <c r="G94" s="113">
        <v>13</v>
      </c>
      <c r="H94" s="171">
        <f>G94*14500*12</f>
        <v>2262000</v>
      </c>
    </row>
    <row r="95" spans="1:8" ht="15" x14ac:dyDescent="0.25">
      <c r="A95" s="106"/>
      <c r="B95" s="172"/>
      <c r="C95" s="109"/>
      <c r="D95" s="117"/>
      <c r="E95" s="112" t="s">
        <v>77</v>
      </c>
      <c r="F95" s="112"/>
      <c r="G95" s="113">
        <v>27</v>
      </c>
      <c r="H95" s="171">
        <f>G95*6500*12</f>
        <v>2106000</v>
      </c>
    </row>
    <row r="96" spans="1:8" ht="15" x14ac:dyDescent="0.25">
      <c r="A96" s="106"/>
      <c r="B96" s="172"/>
      <c r="C96" s="109"/>
      <c r="D96" s="117"/>
      <c r="E96" s="112" t="s">
        <v>78</v>
      </c>
      <c r="F96" s="112"/>
      <c r="G96" s="113">
        <v>0</v>
      </c>
      <c r="H96" s="171">
        <f>G96*4500*12</f>
        <v>0</v>
      </c>
    </row>
    <row r="97" spans="1:8" ht="15" x14ac:dyDescent="0.25">
      <c r="A97" s="106" t="s">
        <v>42</v>
      </c>
      <c r="B97" s="172" t="s">
        <v>7</v>
      </c>
      <c r="C97" s="109">
        <v>7804027460</v>
      </c>
      <c r="D97" s="117" t="s">
        <v>61</v>
      </c>
      <c r="E97" s="111" t="s">
        <v>62</v>
      </c>
      <c r="F97" s="112" t="s">
        <v>75</v>
      </c>
      <c r="G97" s="113"/>
      <c r="H97" s="171"/>
    </row>
    <row r="98" spans="1:8" ht="15" x14ac:dyDescent="0.25">
      <c r="A98" s="106"/>
      <c r="B98" s="172"/>
      <c r="C98" s="109"/>
      <c r="D98" s="117"/>
      <c r="E98" s="112" t="s">
        <v>76</v>
      </c>
      <c r="F98" s="112"/>
      <c r="G98" s="113">
        <v>47</v>
      </c>
      <c r="H98" s="171">
        <f>G98*14500*12</f>
        <v>8178000</v>
      </c>
    </row>
    <row r="99" spans="1:8" ht="15" x14ac:dyDescent="0.25">
      <c r="A99" s="106"/>
      <c r="B99" s="172"/>
      <c r="C99" s="109"/>
      <c r="D99" s="117"/>
      <c r="E99" s="112" t="s">
        <v>77</v>
      </c>
      <c r="F99" s="112"/>
      <c r="G99" s="113">
        <v>67</v>
      </c>
      <c r="H99" s="171">
        <f>G99*6500*12</f>
        <v>5226000</v>
      </c>
    </row>
    <row r="100" spans="1:8" ht="15" x14ac:dyDescent="0.25">
      <c r="A100" s="106"/>
      <c r="B100" s="172"/>
      <c r="C100" s="109"/>
      <c r="D100" s="124"/>
      <c r="E100" s="112" t="s">
        <v>78</v>
      </c>
      <c r="F100" s="112"/>
      <c r="G100" s="125">
        <v>9</v>
      </c>
      <c r="H100" s="171">
        <f>G100*4500*12</f>
        <v>486000</v>
      </c>
    </row>
    <row r="101" spans="1:8" ht="15" x14ac:dyDescent="0.25">
      <c r="A101" s="106" t="s">
        <v>42</v>
      </c>
      <c r="B101" s="172" t="s">
        <v>7</v>
      </c>
      <c r="C101" s="109">
        <v>7802172864</v>
      </c>
      <c r="D101" s="117" t="s">
        <v>64</v>
      </c>
      <c r="E101" s="111" t="s">
        <v>65</v>
      </c>
      <c r="F101" s="112" t="s">
        <v>75</v>
      </c>
      <c r="G101" s="113"/>
      <c r="H101" s="171"/>
    </row>
    <row r="102" spans="1:8" ht="15" x14ac:dyDescent="0.25">
      <c r="A102" s="106"/>
      <c r="B102" s="172"/>
      <c r="C102" s="109"/>
      <c r="D102" s="117"/>
      <c r="E102" s="112" t="s">
        <v>76</v>
      </c>
      <c r="F102" s="112"/>
      <c r="G102" s="113">
        <v>19</v>
      </c>
      <c r="H102" s="171">
        <f>G102*14500*12</f>
        <v>3306000</v>
      </c>
    </row>
    <row r="103" spans="1:8" ht="15" x14ac:dyDescent="0.25">
      <c r="A103" s="106"/>
      <c r="B103" s="172"/>
      <c r="C103" s="109"/>
      <c r="D103" s="117"/>
      <c r="E103" s="112" t="s">
        <v>77</v>
      </c>
      <c r="F103" s="112"/>
      <c r="G103" s="113">
        <v>29</v>
      </c>
      <c r="H103" s="171">
        <f>G103*6500*12</f>
        <v>2262000</v>
      </c>
    </row>
    <row r="104" spans="1:8" ht="15" x14ac:dyDescent="0.25">
      <c r="A104" s="106"/>
      <c r="B104" s="172"/>
      <c r="C104" s="109"/>
      <c r="D104" s="117"/>
      <c r="E104" s="112" t="s">
        <v>78</v>
      </c>
      <c r="F104" s="112"/>
      <c r="G104" s="113">
        <v>0</v>
      </c>
      <c r="H104" s="171">
        <f>G104*4500*12</f>
        <v>0</v>
      </c>
    </row>
    <row r="105" spans="1:8" ht="15" x14ac:dyDescent="0.25">
      <c r="A105" s="106" t="s">
        <v>42</v>
      </c>
      <c r="B105" s="172" t="s">
        <v>7</v>
      </c>
      <c r="C105" s="109">
        <v>7811130684</v>
      </c>
      <c r="D105" s="117" t="s">
        <v>66</v>
      </c>
      <c r="E105" s="111" t="s">
        <v>67</v>
      </c>
      <c r="F105" s="112" t="s">
        <v>75</v>
      </c>
      <c r="G105" s="113"/>
      <c r="H105" s="171"/>
    </row>
    <row r="106" spans="1:8" ht="15" x14ac:dyDescent="0.25">
      <c r="A106" s="106"/>
      <c r="B106" s="172"/>
      <c r="C106" s="109"/>
      <c r="D106" s="117"/>
      <c r="E106" s="112" t="s">
        <v>76</v>
      </c>
      <c r="F106" s="112"/>
      <c r="G106" s="115">
        <v>16</v>
      </c>
      <c r="H106" s="171">
        <f>G106*14500*12</f>
        <v>2784000</v>
      </c>
    </row>
    <row r="107" spans="1:8" ht="15" x14ac:dyDescent="0.25">
      <c r="A107" s="106"/>
      <c r="B107" s="172"/>
      <c r="C107" s="109"/>
      <c r="D107" s="117"/>
      <c r="E107" s="112" t="s">
        <v>77</v>
      </c>
      <c r="F107" s="112"/>
      <c r="G107" s="115">
        <v>26</v>
      </c>
      <c r="H107" s="171">
        <f>G107*6500*12</f>
        <v>2028000</v>
      </c>
    </row>
    <row r="108" spans="1:8" ht="15" x14ac:dyDescent="0.25">
      <c r="A108" s="106"/>
      <c r="B108" s="172"/>
      <c r="C108" s="109"/>
      <c r="D108" s="117"/>
      <c r="E108" s="112" t="s">
        <v>78</v>
      </c>
      <c r="F108" s="112"/>
      <c r="G108" s="115">
        <v>0</v>
      </c>
      <c r="H108" s="171">
        <f>G108*4500*12</f>
        <v>0</v>
      </c>
    </row>
    <row r="109" spans="1:8" ht="15" x14ac:dyDescent="0.25">
      <c r="A109" s="106" t="s">
        <v>42</v>
      </c>
      <c r="B109" s="172" t="s">
        <v>7</v>
      </c>
      <c r="C109" s="109">
        <v>7801167910</v>
      </c>
      <c r="D109" s="117" t="s">
        <v>68</v>
      </c>
      <c r="E109" s="111" t="s">
        <v>69</v>
      </c>
      <c r="F109" s="112" t="s">
        <v>75</v>
      </c>
      <c r="G109" s="113"/>
      <c r="H109" s="171"/>
    </row>
    <row r="110" spans="1:8" ht="15" x14ac:dyDescent="0.25">
      <c r="A110" s="106"/>
      <c r="B110" s="172"/>
      <c r="C110" s="109"/>
      <c r="D110" s="117"/>
      <c r="E110" s="112" t="s">
        <v>76</v>
      </c>
      <c r="F110" s="112"/>
      <c r="G110" s="115">
        <v>12</v>
      </c>
      <c r="H110" s="171">
        <f>G110*14500*12</f>
        <v>2088000</v>
      </c>
    </row>
    <row r="111" spans="1:8" ht="15" x14ac:dyDescent="0.25">
      <c r="A111" s="106"/>
      <c r="B111" s="172"/>
      <c r="C111" s="109"/>
      <c r="D111" s="117"/>
      <c r="E111" s="112" t="s">
        <v>77</v>
      </c>
      <c r="F111" s="112"/>
      <c r="G111" s="115">
        <v>20</v>
      </c>
      <c r="H111" s="171">
        <f>G111*6500*12</f>
        <v>1560000</v>
      </c>
    </row>
    <row r="112" spans="1:8" ht="15" x14ac:dyDescent="0.25">
      <c r="A112" s="106"/>
      <c r="B112" s="172"/>
      <c r="C112" s="109"/>
      <c r="D112" s="117"/>
      <c r="E112" s="112" t="s">
        <v>78</v>
      </c>
      <c r="F112" s="112"/>
      <c r="G112" s="115">
        <v>0</v>
      </c>
      <c r="H112" s="171">
        <f>G112*4500*12</f>
        <v>0</v>
      </c>
    </row>
    <row r="113" spans="1:8" ht="15" x14ac:dyDescent="0.25">
      <c r="A113" s="106" t="s">
        <v>42</v>
      </c>
      <c r="B113" s="172"/>
      <c r="C113" s="126"/>
      <c r="D113" s="126"/>
      <c r="E113" s="127" t="s">
        <v>122</v>
      </c>
      <c r="F113" s="128" t="s">
        <v>75</v>
      </c>
      <c r="G113" s="129"/>
      <c r="H113" s="173"/>
    </row>
    <row r="114" spans="1:8" ht="15" x14ac:dyDescent="0.25">
      <c r="A114" s="106"/>
      <c r="B114" s="172"/>
      <c r="C114" s="126"/>
      <c r="D114" s="126"/>
      <c r="E114" s="130" t="s">
        <v>76</v>
      </c>
      <c r="F114" s="128"/>
      <c r="G114" s="131">
        <v>39</v>
      </c>
      <c r="H114" s="171">
        <f>G114*11500*12</f>
        <v>5382000</v>
      </c>
    </row>
    <row r="115" spans="1:8" ht="15" x14ac:dyDescent="0.25">
      <c r="A115" s="106"/>
      <c r="B115" s="172"/>
      <c r="C115" s="126"/>
      <c r="D115" s="126"/>
      <c r="E115" s="130" t="s">
        <v>77</v>
      </c>
      <c r="F115" s="128"/>
      <c r="G115" s="131">
        <v>82</v>
      </c>
      <c r="H115" s="171">
        <f>G115*7000*12</f>
        <v>6888000</v>
      </c>
    </row>
    <row r="116" spans="1:8" ht="15" x14ac:dyDescent="0.25">
      <c r="A116" s="106"/>
      <c r="B116" s="172"/>
      <c r="C116" s="126"/>
      <c r="D116" s="126"/>
      <c r="E116" s="130" t="s">
        <v>78</v>
      </c>
      <c r="F116" s="128"/>
      <c r="G116" s="131">
        <v>8</v>
      </c>
      <c r="H116" s="171">
        <f>G116*4500*12</f>
        <v>432000</v>
      </c>
    </row>
    <row r="117" spans="1:8" ht="15" x14ac:dyDescent="0.25">
      <c r="A117" s="103"/>
      <c r="B117" s="172"/>
      <c r="C117" s="116">
        <v>7825010980</v>
      </c>
      <c r="D117" s="117" t="s">
        <v>90</v>
      </c>
      <c r="E117" s="111" t="s">
        <v>91</v>
      </c>
      <c r="F117" s="119" t="s">
        <v>75</v>
      </c>
      <c r="G117" s="132"/>
      <c r="H117" s="171"/>
    </row>
    <row r="118" spans="1:8" ht="15" x14ac:dyDescent="0.25">
      <c r="A118" s="103"/>
      <c r="B118" s="172"/>
      <c r="C118" s="116"/>
      <c r="D118" s="117"/>
      <c r="E118" s="119" t="s">
        <v>76</v>
      </c>
      <c r="F118" s="119"/>
      <c r="G118" s="132">
        <v>55</v>
      </c>
      <c r="H118" s="171">
        <f>G118*14500*12</f>
        <v>9570000</v>
      </c>
    </row>
    <row r="119" spans="1:8" ht="15" x14ac:dyDescent="0.25">
      <c r="A119" s="103"/>
      <c r="B119" s="172"/>
      <c r="C119" s="116"/>
      <c r="D119" s="117"/>
      <c r="E119" s="119" t="s">
        <v>77</v>
      </c>
      <c r="F119" s="119"/>
      <c r="G119" s="132">
        <v>45</v>
      </c>
      <c r="H119" s="171">
        <f>G119*6500*12</f>
        <v>3510000</v>
      </c>
    </row>
    <row r="120" spans="1:8" ht="15" x14ac:dyDescent="0.25">
      <c r="A120" s="103"/>
      <c r="B120" s="172"/>
      <c r="C120" s="116"/>
      <c r="D120" s="117"/>
      <c r="E120" s="119" t="s">
        <v>78</v>
      </c>
      <c r="F120" s="119"/>
      <c r="G120" s="132">
        <v>0</v>
      </c>
      <c r="H120" s="171">
        <f>G120*4500*12</f>
        <v>0</v>
      </c>
    </row>
    <row r="121" spans="1:8" ht="15" x14ac:dyDescent="0.25">
      <c r="A121" s="103"/>
      <c r="B121" s="172"/>
      <c r="C121" s="116">
        <v>7801048494</v>
      </c>
      <c r="D121" s="117" t="s">
        <v>92</v>
      </c>
      <c r="E121" s="118" t="s">
        <v>93</v>
      </c>
      <c r="F121" s="119" t="s">
        <v>75</v>
      </c>
      <c r="G121" s="132"/>
      <c r="H121" s="171"/>
    </row>
    <row r="122" spans="1:8" ht="15" x14ac:dyDescent="0.25">
      <c r="A122" s="103"/>
      <c r="B122" s="172"/>
      <c r="C122" s="116"/>
      <c r="D122" s="117"/>
      <c r="E122" s="112" t="s">
        <v>76</v>
      </c>
      <c r="F122" s="119"/>
      <c r="G122" s="132">
        <v>150</v>
      </c>
      <c r="H122" s="171">
        <f>G122*14500*12</f>
        <v>26100000</v>
      </c>
    </row>
    <row r="123" spans="1:8" ht="15" x14ac:dyDescent="0.25">
      <c r="A123" s="103"/>
      <c r="B123" s="172"/>
      <c r="C123" s="116"/>
      <c r="D123" s="117"/>
      <c r="E123" s="112" t="s">
        <v>77</v>
      </c>
      <c r="F123" s="119"/>
      <c r="G123" s="132">
        <v>190</v>
      </c>
      <c r="H123" s="171">
        <f>G123*6500*12</f>
        <v>14820000</v>
      </c>
    </row>
    <row r="124" spans="1:8" ht="15" x14ac:dyDescent="0.25">
      <c r="A124" s="103"/>
      <c r="B124" s="172"/>
      <c r="C124" s="116"/>
      <c r="D124" s="117"/>
      <c r="E124" s="112" t="s">
        <v>78</v>
      </c>
      <c r="F124" s="119"/>
      <c r="G124" s="132">
        <v>4</v>
      </c>
      <c r="H124" s="171">
        <f>G124*4500*12</f>
        <v>216000</v>
      </c>
    </row>
    <row r="125" spans="1:8" ht="15" x14ac:dyDescent="0.25">
      <c r="A125" s="103"/>
      <c r="B125" s="172"/>
      <c r="C125" s="116">
        <v>7812042374</v>
      </c>
      <c r="D125" s="116" t="s">
        <v>94</v>
      </c>
      <c r="E125" s="118" t="s">
        <v>95</v>
      </c>
      <c r="F125" s="133"/>
      <c r="G125" s="132"/>
      <c r="H125" s="171"/>
    </row>
    <row r="126" spans="1:8" ht="15" x14ac:dyDescent="0.25">
      <c r="A126" s="103"/>
      <c r="B126" s="172"/>
      <c r="C126" s="134"/>
      <c r="D126" s="116"/>
      <c r="E126" s="119" t="s">
        <v>76</v>
      </c>
      <c r="F126" s="133"/>
      <c r="G126" s="132">
        <v>8</v>
      </c>
      <c r="H126" s="171">
        <f>G126*14500*12</f>
        <v>1392000</v>
      </c>
    </row>
    <row r="127" spans="1:8" ht="15" x14ac:dyDescent="0.25">
      <c r="A127" s="103"/>
      <c r="B127" s="172"/>
      <c r="C127" s="116"/>
      <c r="D127" s="116"/>
      <c r="E127" s="119" t="s">
        <v>77</v>
      </c>
      <c r="F127" s="133"/>
      <c r="G127" s="132">
        <v>10</v>
      </c>
      <c r="H127" s="171">
        <f>G127*6500*12</f>
        <v>780000</v>
      </c>
    </row>
    <row r="128" spans="1:8" ht="15" x14ac:dyDescent="0.25">
      <c r="A128" s="103"/>
      <c r="B128" s="172"/>
      <c r="C128" s="116"/>
      <c r="D128" s="116"/>
      <c r="E128" s="119" t="s">
        <v>78</v>
      </c>
      <c r="F128" s="133"/>
      <c r="G128" s="132">
        <v>0</v>
      </c>
      <c r="H128" s="171">
        <f>G128*4500*12</f>
        <v>0</v>
      </c>
    </row>
    <row r="129" spans="1:8" ht="15" x14ac:dyDescent="0.25">
      <c r="A129" s="103"/>
      <c r="B129" s="172"/>
      <c r="C129" s="116">
        <v>7825331790</v>
      </c>
      <c r="D129" s="117"/>
      <c r="E129" s="135" t="s">
        <v>96</v>
      </c>
      <c r="F129" s="133" t="s">
        <v>75</v>
      </c>
      <c r="G129" s="132"/>
      <c r="H129" s="171"/>
    </row>
    <row r="130" spans="1:8" ht="15" x14ac:dyDescent="0.25">
      <c r="A130" s="103"/>
      <c r="B130" s="172"/>
      <c r="C130" s="134"/>
      <c r="D130" s="116"/>
      <c r="E130" s="119" t="s">
        <v>76</v>
      </c>
      <c r="F130" s="133"/>
      <c r="G130" s="132">
        <v>0</v>
      </c>
      <c r="H130" s="171">
        <f>G130*14500*12</f>
        <v>0</v>
      </c>
    </row>
    <row r="131" spans="1:8" ht="15" x14ac:dyDescent="0.25">
      <c r="A131" s="103"/>
      <c r="B131" s="172"/>
      <c r="C131" s="116"/>
      <c r="D131" s="116"/>
      <c r="E131" s="119" t="s">
        <v>77</v>
      </c>
      <c r="F131" s="151"/>
      <c r="G131" s="132">
        <v>0</v>
      </c>
      <c r="H131" s="171">
        <f>G131*6500*12</f>
        <v>0</v>
      </c>
    </row>
    <row r="132" spans="1:8" ht="15" x14ac:dyDescent="0.25">
      <c r="A132" s="103"/>
      <c r="B132" s="172"/>
      <c r="C132" s="116"/>
      <c r="D132" s="116"/>
      <c r="E132" s="119" t="s">
        <v>78</v>
      </c>
      <c r="F132" s="151"/>
      <c r="G132" s="132">
        <v>0</v>
      </c>
      <c r="H132" s="171">
        <f>G132*4500*12</f>
        <v>0</v>
      </c>
    </row>
    <row r="133" spans="1:8" ht="15" x14ac:dyDescent="0.25">
      <c r="A133" s="103"/>
      <c r="B133" s="172"/>
      <c r="C133" s="116">
        <v>7813045709</v>
      </c>
      <c r="D133" s="116"/>
      <c r="E133" s="152" t="s">
        <v>97</v>
      </c>
      <c r="F133" s="133" t="s">
        <v>75</v>
      </c>
      <c r="G133" s="132"/>
      <c r="H133" s="171"/>
    </row>
    <row r="134" spans="1:8" ht="15" x14ac:dyDescent="0.25">
      <c r="A134" s="103"/>
      <c r="B134" s="172"/>
      <c r="C134" s="116"/>
      <c r="D134" s="116"/>
      <c r="E134" s="119" t="s">
        <v>76</v>
      </c>
      <c r="F134" s="151"/>
      <c r="G134" s="132">
        <v>15</v>
      </c>
      <c r="H134" s="171">
        <f>G134*14500*12</f>
        <v>2610000</v>
      </c>
    </row>
    <row r="135" spans="1:8" ht="15" x14ac:dyDescent="0.25">
      <c r="A135" s="103"/>
      <c r="B135" s="172"/>
      <c r="C135" s="116"/>
      <c r="D135" s="116"/>
      <c r="E135" s="119" t="s">
        <v>77</v>
      </c>
      <c r="F135" s="151"/>
      <c r="G135" s="132">
        <v>22</v>
      </c>
      <c r="H135" s="171">
        <f>G135*6500*12</f>
        <v>1716000</v>
      </c>
    </row>
    <row r="136" spans="1:8" ht="15" x14ac:dyDescent="0.25">
      <c r="A136" s="103"/>
      <c r="B136" s="172"/>
      <c r="C136" s="116"/>
      <c r="D136" s="116"/>
      <c r="E136" s="119" t="s">
        <v>78</v>
      </c>
      <c r="F136" s="151"/>
      <c r="G136" s="132">
        <v>3</v>
      </c>
      <c r="H136" s="171">
        <f>G136*4500*12</f>
        <v>162000</v>
      </c>
    </row>
    <row r="137" spans="1:8" ht="15" x14ac:dyDescent="0.25">
      <c r="A137" s="103"/>
      <c r="B137" s="174" t="s">
        <v>110</v>
      </c>
      <c r="C137" s="116">
        <v>4719008550</v>
      </c>
      <c r="D137" s="116"/>
      <c r="E137" s="118" t="s">
        <v>107</v>
      </c>
      <c r="F137" s="133" t="s">
        <v>75</v>
      </c>
      <c r="G137" s="132"/>
      <c r="H137" s="171"/>
    </row>
    <row r="138" spans="1:8" ht="15" x14ac:dyDescent="0.25">
      <c r="A138" s="103"/>
      <c r="B138" s="172"/>
      <c r="C138" s="116"/>
      <c r="D138" s="116"/>
      <c r="E138" s="119" t="s">
        <v>76</v>
      </c>
      <c r="F138" s="151"/>
      <c r="G138" s="132">
        <v>155</v>
      </c>
      <c r="H138" s="171">
        <f>G138*14500*12</f>
        <v>26970000</v>
      </c>
    </row>
    <row r="139" spans="1:8" ht="15" x14ac:dyDescent="0.25">
      <c r="A139" s="103"/>
      <c r="B139" s="172"/>
      <c r="C139" s="116"/>
      <c r="D139" s="116"/>
      <c r="E139" s="119" t="s">
        <v>77</v>
      </c>
      <c r="F139" s="151"/>
      <c r="G139" s="132">
        <v>460</v>
      </c>
      <c r="H139" s="171">
        <f>G139*6500*12</f>
        <v>35880000</v>
      </c>
    </row>
    <row r="140" spans="1:8" ht="15" x14ac:dyDescent="0.25">
      <c r="A140" s="103"/>
      <c r="B140" s="172"/>
      <c r="C140" s="116"/>
      <c r="D140" s="116"/>
      <c r="E140" s="119" t="s">
        <v>78</v>
      </c>
      <c r="F140" s="151"/>
      <c r="G140" s="132">
        <v>363</v>
      </c>
      <c r="H140" s="171">
        <f>G140*4500*12</f>
        <v>19602000</v>
      </c>
    </row>
    <row r="141" spans="1:8" ht="25.5" x14ac:dyDescent="0.25">
      <c r="A141" s="103"/>
      <c r="B141" s="172"/>
      <c r="C141" s="116">
        <v>7801049674</v>
      </c>
      <c r="D141" s="116"/>
      <c r="E141" s="118" t="s">
        <v>109</v>
      </c>
      <c r="F141" s="133" t="s">
        <v>75</v>
      </c>
      <c r="G141" s="132"/>
      <c r="H141" s="171"/>
    </row>
    <row r="142" spans="1:8" ht="15" x14ac:dyDescent="0.25">
      <c r="A142" s="103"/>
      <c r="B142" s="172"/>
      <c r="C142" s="116"/>
      <c r="D142" s="116"/>
      <c r="E142" s="119" t="s">
        <v>76</v>
      </c>
      <c r="F142" s="151"/>
      <c r="G142" s="132">
        <v>32</v>
      </c>
      <c r="H142" s="171">
        <f>G142*14500*12</f>
        <v>5568000</v>
      </c>
    </row>
    <row r="143" spans="1:8" ht="15" x14ac:dyDescent="0.25">
      <c r="A143" s="103"/>
      <c r="B143" s="172"/>
      <c r="C143" s="116"/>
      <c r="D143" s="116"/>
      <c r="E143" s="119" t="s">
        <v>77</v>
      </c>
      <c r="F143" s="151"/>
      <c r="G143" s="132">
        <v>74</v>
      </c>
      <c r="H143" s="171">
        <f>G143*6500*12</f>
        <v>5772000</v>
      </c>
    </row>
    <row r="144" spans="1:8" ht="15" x14ac:dyDescent="0.25">
      <c r="A144" s="103"/>
      <c r="B144" s="172"/>
      <c r="C144" s="116"/>
      <c r="D144" s="116"/>
      <c r="E144" s="119" t="s">
        <v>78</v>
      </c>
      <c r="F144" s="151"/>
      <c r="G144" s="132">
        <v>53</v>
      </c>
      <c r="H144" s="171">
        <f>G144*4500*12</f>
        <v>2862000</v>
      </c>
    </row>
    <row r="145" spans="1:8" ht="15" x14ac:dyDescent="0.25">
      <c r="A145" s="103"/>
      <c r="B145" s="172"/>
      <c r="C145" s="116">
        <v>7811018700</v>
      </c>
      <c r="D145" s="116"/>
      <c r="E145" s="118" t="s">
        <v>108</v>
      </c>
      <c r="F145" s="133" t="s">
        <v>75</v>
      </c>
      <c r="G145" s="132"/>
      <c r="H145" s="171"/>
    </row>
    <row r="146" spans="1:8" ht="15" x14ac:dyDescent="0.25">
      <c r="A146" s="103"/>
      <c r="B146" s="172"/>
      <c r="C146" s="116"/>
      <c r="D146" s="116"/>
      <c r="E146" s="119" t="s">
        <v>76</v>
      </c>
      <c r="F146" s="151"/>
      <c r="G146" s="132">
        <v>8</v>
      </c>
      <c r="H146" s="171">
        <f>G146*14500*12</f>
        <v>1392000</v>
      </c>
    </row>
    <row r="147" spans="1:8" ht="15" x14ac:dyDescent="0.25">
      <c r="A147" s="103"/>
      <c r="B147" s="172"/>
      <c r="C147" s="116"/>
      <c r="D147" s="116"/>
      <c r="E147" s="119" t="s">
        <v>77</v>
      </c>
      <c r="F147" s="151"/>
      <c r="G147" s="132">
        <v>14</v>
      </c>
      <c r="H147" s="171">
        <f>G147*6500*12</f>
        <v>1092000</v>
      </c>
    </row>
    <row r="148" spans="1:8" ht="15" x14ac:dyDescent="0.25">
      <c r="A148" s="103"/>
      <c r="B148" s="172"/>
      <c r="C148" s="116"/>
      <c r="D148" s="116"/>
      <c r="E148" s="119" t="s">
        <v>78</v>
      </c>
      <c r="F148" s="151"/>
      <c r="G148" s="132">
        <v>0</v>
      </c>
      <c r="H148" s="171">
        <f>G148*4500*12</f>
        <v>0</v>
      </c>
    </row>
    <row r="149" spans="1:8" ht="15" x14ac:dyDescent="0.25">
      <c r="A149" s="103"/>
      <c r="B149" s="172"/>
      <c r="C149" s="116">
        <v>7826003512</v>
      </c>
      <c r="D149" s="116"/>
      <c r="E149" s="118" t="s">
        <v>111</v>
      </c>
      <c r="F149" s="133" t="s">
        <v>75</v>
      </c>
      <c r="G149" s="132"/>
      <c r="H149" s="171"/>
    </row>
    <row r="150" spans="1:8" ht="15" x14ac:dyDescent="0.25">
      <c r="A150" s="103"/>
      <c r="B150" s="172"/>
      <c r="C150" s="116"/>
      <c r="D150" s="116"/>
      <c r="E150" s="119" t="s">
        <v>76</v>
      </c>
      <c r="F150" s="151"/>
      <c r="G150" s="132">
        <v>5</v>
      </c>
      <c r="H150" s="171">
        <f>G150*14500*12</f>
        <v>870000</v>
      </c>
    </row>
    <row r="151" spans="1:8" ht="15" x14ac:dyDescent="0.25">
      <c r="A151" s="103"/>
      <c r="B151" s="172"/>
      <c r="C151" s="116"/>
      <c r="D151" s="116"/>
      <c r="E151" s="119" t="s">
        <v>77</v>
      </c>
      <c r="F151" s="151"/>
      <c r="G151" s="132">
        <v>10</v>
      </c>
      <c r="H151" s="171">
        <f>G151*6500*12</f>
        <v>780000</v>
      </c>
    </row>
    <row r="152" spans="1:8" ht="15" x14ac:dyDescent="0.25">
      <c r="A152" s="103"/>
      <c r="B152" s="172"/>
      <c r="C152" s="116"/>
      <c r="D152" s="116"/>
      <c r="E152" s="119" t="s">
        <v>78</v>
      </c>
      <c r="F152" s="151"/>
      <c r="G152" s="132">
        <v>0</v>
      </c>
      <c r="H152" s="171">
        <f>G152*4500*12</f>
        <v>0</v>
      </c>
    </row>
    <row r="153" spans="1:8" ht="15" x14ac:dyDescent="0.25">
      <c r="A153" s="103"/>
      <c r="B153" s="172"/>
      <c r="C153" s="116">
        <v>7816058093</v>
      </c>
      <c r="D153" s="116"/>
      <c r="E153" s="118" t="s">
        <v>112</v>
      </c>
      <c r="F153" s="133" t="s">
        <v>75</v>
      </c>
      <c r="G153" s="132"/>
      <c r="H153" s="171"/>
    </row>
    <row r="154" spans="1:8" ht="15" x14ac:dyDescent="0.25">
      <c r="A154" s="103"/>
      <c r="B154" s="172"/>
      <c r="C154" s="116"/>
      <c r="D154" s="116"/>
      <c r="E154" s="119" t="s">
        <v>76</v>
      </c>
      <c r="F154" s="151"/>
      <c r="G154" s="132">
        <v>9</v>
      </c>
      <c r="H154" s="171">
        <f>G154*14500*12</f>
        <v>1566000</v>
      </c>
    </row>
    <row r="155" spans="1:8" ht="15" x14ac:dyDescent="0.25">
      <c r="A155" s="103"/>
      <c r="B155" s="172"/>
      <c r="C155" s="116"/>
      <c r="D155" s="116"/>
      <c r="E155" s="119" t="s">
        <v>77</v>
      </c>
      <c r="F155" s="151"/>
      <c r="G155" s="132">
        <v>18</v>
      </c>
      <c r="H155" s="171">
        <f>G155*6500*12</f>
        <v>1404000</v>
      </c>
    </row>
    <row r="156" spans="1:8" ht="15" x14ac:dyDescent="0.25">
      <c r="A156" s="103"/>
      <c r="B156" s="172"/>
      <c r="C156" s="116"/>
      <c r="D156" s="116"/>
      <c r="E156" s="119" t="s">
        <v>78</v>
      </c>
      <c r="F156" s="151"/>
      <c r="G156" s="132">
        <v>16</v>
      </c>
      <c r="H156" s="171">
        <f>G156*4500*12</f>
        <v>864000</v>
      </c>
    </row>
    <row r="157" spans="1:8" ht="15" x14ac:dyDescent="0.25">
      <c r="A157" s="103"/>
      <c r="B157" s="174" t="s">
        <v>113</v>
      </c>
      <c r="C157" s="116">
        <v>7826667249</v>
      </c>
      <c r="D157" s="134" t="s">
        <v>114</v>
      </c>
      <c r="E157" s="118" t="s">
        <v>115</v>
      </c>
      <c r="F157" s="133" t="s">
        <v>75</v>
      </c>
      <c r="G157" s="132"/>
      <c r="H157" s="171"/>
    </row>
    <row r="158" spans="1:8" ht="15" x14ac:dyDescent="0.25">
      <c r="A158" s="103"/>
      <c r="B158" s="174"/>
      <c r="C158" s="116"/>
      <c r="D158" s="116"/>
      <c r="E158" s="119" t="s">
        <v>76</v>
      </c>
      <c r="F158" s="151"/>
      <c r="G158" s="132">
        <v>47</v>
      </c>
      <c r="H158" s="171">
        <f>G158*14500*12</f>
        <v>8178000</v>
      </c>
    </row>
    <row r="159" spans="1:8" ht="15" x14ac:dyDescent="0.25">
      <c r="A159" s="103"/>
      <c r="B159" s="174"/>
      <c r="C159" s="116"/>
      <c r="D159" s="116"/>
      <c r="E159" s="119" t="s">
        <v>77</v>
      </c>
      <c r="F159" s="151"/>
      <c r="G159" s="132">
        <v>279</v>
      </c>
      <c r="H159" s="171">
        <f>G159*6500*12</f>
        <v>21762000</v>
      </c>
    </row>
    <row r="160" spans="1:8" ht="15" x14ac:dyDescent="0.25">
      <c r="A160" s="103"/>
      <c r="B160" s="174"/>
      <c r="C160" s="116"/>
      <c r="D160" s="116"/>
      <c r="E160" s="119" t="s">
        <v>78</v>
      </c>
      <c r="F160" s="151"/>
      <c r="G160" s="132">
        <v>218</v>
      </c>
      <c r="H160" s="171">
        <f>G160*4500*12</f>
        <v>11772000</v>
      </c>
    </row>
    <row r="161" spans="1:8" ht="15" x14ac:dyDescent="0.25">
      <c r="A161" s="103"/>
      <c r="B161" s="174"/>
      <c r="C161" s="116">
        <v>7814020898</v>
      </c>
      <c r="D161" s="134" t="s">
        <v>121</v>
      </c>
      <c r="E161" s="118" t="s">
        <v>116</v>
      </c>
      <c r="F161" s="133" t="s">
        <v>75</v>
      </c>
      <c r="G161" s="132"/>
      <c r="H161" s="171"/>
    </row>
    <row r="162" spans="1:8" ht="15" x14ac:dyDescent="0.25">
      <c r="A162" s="103"/>
      <c r="B162" s="174"/>
      <c r="C162" s="116"/>
      <c r="D162" s="116"/>
      <c r="E162" s="119" t="s">
        <v>76</v>
      </c>
      <c r="F162" s="151"/>
      <c r="G162" s="132">
        <v>120</v>
      </c>
      <c r="H162" s="171">
        <f>G162*14500*12</f>
        <v>20880000</v>
      </c>
    </row>
    <row r="163" spans="1:8" ht="15" x14ac:dyDescent="0.25">
      <c r="A163" s="103"/>
      <c r="B163" s="174"/>
      <c r="C163" s="116"/>
      <c r="D163" s="116"/>
      <c r="E163" s="119" t="s">
        <v>77</v>
      </c>
      <c r="F163" s="151"/>
      <c r="G163" s="132">
        <v>465</v>
      </c>
      <c r="H163" s="171">
        <f>G163*6500*12</f>
        <v>36270000</v>
      </c>
    </row>
    <row r="164" spans="1:8" ht="15" x14ac:dyDescent="0.25">
      <c r="A164" s="103"/>
      <c r="B164" s="174"/>
      <c r="C164" s="116"/>
      <c r="D164" s="116"/>
      <c r="E164" s="119" t="s">
        <v>78</v>
      </c>
      <c r="F164" s="151"/>
      <c r="G164" s="132">
        <v>395</v>
      </c>
      <c r="H164" s="171">
        <f>G164*4500*12</f>
        <v>21330000</v>
      </c>
    </row>
    <row r="165" spans="1:8" ht="15" x14ac:dyDescent="0.25">
      <c r="A165" s="103"/>
      <c r="B165" s="174"/>
      <c r="C165" s="116">
        <v>7825666997</v>
      </c>
      <c r="D165" s="134" t="s">
        <v>120</v>
      </c>
      <c r="E165" s="118" t="s">
        <v>117</v>
      </c>
      <c r="F165" s="133" t="s">
        <v>75</v>
      </c>
      <c r="G165" s="132"/>
      <c r="H165" s="171"/>
    </row>
    <row r="166" spans="1:8" ht="15" x14ac:dyDescent="0.25">
      <c r="A166" s="103"/>
      <c r="B166" s="174"/>
      <c r="C166" s="116"/>
      <c r="D166" s="116"/>
      <c r="E166" s="119" t="s">
        <v>76</v>
      </c>
      <c r="F166" s="151"/>
      <c r="G166" s="132">
        <v>87</v>
      </c>
      <c r="H166" s="171">
        <f>G166*14500*12</f>
        <v>15138000</v>
      </c>
    </row>
    <row r="167" spans="1:8" ht="15" x14ac:dyDescent="0.25">
      <c r="A167" s="103"/>
      <c r="B167" s="174"/>
      <c r="C167" s="116"/>
      <c r="D167" s="116"/>
      <c r="E167" s="119" t="s">
        <v>77</v>
      </c>
      <c r="F167" s="151"/>
      <c r="G167" s="132">
        <v>172</v>
      </c>
      <c r="H167" s="171">
        <f>G167*6500*12</f>
        <v>13416000</v>
      </c>
    </row>
    <row r="168" spans="1:8" ht="15" x14ac:dyDescent="0.25">
      <c r="A168" s="103"/>
      <c r="B168" s="174"/>
      <c r="C168" s="116"/>
      <c r="D168" s="116"/>
      <c r="E168" s="119" t="s">
        <v>78</v>
      </c>
      <c r="F168" s="151"/>
      <c r="G168" s="132">
        <v>146</v>
      </c>
      <c r="H168" s="171">
        <f>G168*4500*12</f>
        <v>7884000</v>
      </c>
    </row>
    <row r="169" spans="1:8" ht="25.5" x14ac:dyDescent="0.25">
      <c r="A169" s="103"/>
      <c r="B169" s="174"/>
      <c r="C169" s="116">
        <v>7813045473</v>
      </c>
      <c r="D169" s="134" t="s">
        <v>119</v>
      </c>
      <c r="E169" s="118" t="s">
        <v>118</v>
      </c>
      <c r="F169" s="133" t="s">
        <v>75</v>
      </c>
      <c r="G169" s="132"/>
      <c r="H169" s="171"/>
    </row>
    <row r="170" spans="1:8" ht="15" x14ac:dyDescent="0.25">
      <c r="A170" s="103"/>
      <c r="B170" s="174"/>
      <c r="C170" s="116"/>
      <c r="D170" s="116"/>
      <c r="E170" s="119" t="s">
        <v>76</v>
      </c>
      <c r="F170" s="151"/>
      <c r="G170" s="132">
        <v>115</v>
      </c>
      <c r="H170" s="171">
        <f>G170*14500*12</f>
        <v>20010000</v>
      </c>
    </row>
    <row r="171" spans="1:8" ht="15" x14ac:dyDescent="0.25">
      <c r="A171" s="103"/>
      <c r="B171" s="174"/>
      <c r="C171" s="116"/>
      <c r="D171" s="116"/>
      <c r="E171" s="119" t="s">
        <v>77</v>
      </c>
      <c r="F171" s="151"/>
      <c r="G171" s="132">
        <v>170</v>
      </c>
      <c r="H171" s="171">
        <f>G171*6500*12</f>
        <v>13260000</v>
      </c>
    </row>
    <row r="172" spans="1:8" ht="15" x14ac:dyDescent="0.25">
      <c r="A172" s="103"/>
      <c r="B172" s="174"/>
      <c r="C172" s="116"/>
      <c r="D172" s="116"/>
      <c r="E172" s="119" t="s">
        <v>78</v>
      </c>
      <c r="F172" s="151"/>
      <c r="G172" s="132">
        <v>110</v>
      </c>
      <c r="H172" s="171">
        <f>G172*4500*12</f>
        <v>5940000</v>
      </c>
    </row>
    <row r="173" spans="1:8" ht="38.25" x14ac:dyDescent="0.25">
      <c r="A173" s="103"/>
      <c r="B173" s="172"/>
      <c r="C173" s="109"/>
      <c r="D173" s="116"/>
      <c r="E173" s="136" t="s">
        <v>80</v>
      </c>
      <c r="F173" s="137" t="s">
        <v>75</v>
      </c>
      <c r="G173" s="138"/>
      <c r="H173" s="171"/>
    </row>
    <row r="174" spans="1:8" x14ac:dyDescent="0.2">
      <c r="B174" s="175"/>
      <c r="C174" s="140"/>
      <c r="D174" s="140"/>
      <c r="E174" s="139" t="s">
        <v>76</v>
      </c>
      <c r="F174" s="154"/>
      <c r="G174" s="155">
        <v>1214</v>
      </c>
      <c r="H174" s="171">
        <f>G174*14500*12</f>
        <v>211236000</v>
      </c>
    </row>
    <row r="175" spans="1:8" x14ac:dyDescent="0.2">
      <c r="B175" s="175"/>
      <c r="C175" s="140"/>
      <c r="D175" s="140"/>
      <c r="E175" s="139" t="s">
        <v>77</v>
      </c>
      <c r="F175" s="154"/>
      <c r="G175" s="155">
        <v>2574</v>
      </c>
      <c r="H175" s="171">
        <f>G175*6500*12</f>
        <v>200772000</v>
      </c>
    </row>
    <row r="176" spans="1:8" x14ac:dyDescent="0.2">
      <c r="B176" s="175"/>
      <c r="C176" s="140"/>
      <c r="D176" s="140"/>
      <c r="E176" s="139" t="s">
        <v>78</v>
      </c>
      <c r="F176" s="154"/>
      <c r="G176" s="155">
        <v>84</v>
      </c>
      <c r="H176" s="171">
        <f>G176*4500*12</f>
        <v>4536000</v>
      </c>
    </row>
    <row r="177" spans="1:8" ht="15" x14ac:dyDescent="0.25">
      <c r="A177" s="106"/>
      <c r="B177" s="172"/>
      <c r="C177" s="140"/>
      <c r="D177" s="140"/>
      <c r="E177" s="154"/>
      <c r="F177" s="154"/>
      <c r="G177" s="141"/>
      <c r="H177" s="171"/>
    </row>
    <row r="178" spans="1:8" x14ac:dyDescent="0.2">
      <c r="B178" s="175"/>
      <c r="C178" s="153"/>
      <c r="D178" s="153"/>
      <c r="E178" s="111"/>
      <c r="F178" s="156"/>
      <c r="G178" s="157"/>
      <c r="H178" s="171"/>
    </row>
    <row r="179" spans="1:8" x14ac:dyDescent="0.2">
      <c r="B179" s="175"/>
      <c r="C179" s="191" t="s">
        <v>79</v>
      </c>
      <c r="D179" s="191"/>
      <c r="E179" s="191"/>
      <c r="F179" s="191"/>
      <c r="G179" s="191"/>
      <c r="H179" s="171"/>
    </row>
    <row r="180" spans="1:8" ht="51" x14ac:dyDescent="0.2">
      <c r="B180" s="175"/>
      <c r="C180" s="107" t="s">
        <v>3</v>
      </c>
      <c r="D180" s="107" t="s">
        <v>4</v>
      </c>
      <c r="E180" s="107" t="s">
        <v>5</v>
      </c>
      <c r="F180" s="107" t="s">
        <v>74</v>
      </c>
      <c r="G180" s="107" t="s">
        <v>82</v>
      </c>
      <c r="H180" s="171"/>
    </row>
    <row r="181" spans="1:8" x14ac:dyDescent="0.2">
      <c r="B181" s="175"/>
      <c r="C181" s="108">
        <v>1</v>
      </c>
      <c r="D181" s="108">
        <v>2</v>
      </c>
      <c r="E181" s="108">
        <v>3</v>
      </c>
      <c r="F181" s="108">
        <v>4</v>
      </c>
      <c r="G181" s="108">
        <v>5</v>
      </c>
      <c r="H181" s="171"/>
    </row>
    <row r="182" spans="1:8" x14ac:dyDescent="0.2">
      <c r="B182" s="175"/>
      <c r="C182" s="192" t="s">
        <v>42</v>
      </c>
      <c r="D182" s="192"/>
      <c r="E182" s="192"/>
      <c r="F182" s="192"/>
      <c r="G182" s="192"/>
      <c r="H182" s="171"/>
    </row>
    <row r="183" spans="1:8" x14ac:dyDescent="0.2">
      <c r="B183" s="176"/>
      <c r="C183" s="150">
        <v>7808042928</v>
      </c>
      <c r="D183" s="150"/>
      <c r="E183" s="158" t="s">
        <v>70</v>
      </c>
      <c r="F183" s="112" t="s">
        <v>75</v>
      </c>
      <c r="G183" s="150"/>
      <c r="H183" s="171"/>
    </row>
    <row r="184" spans="1:8" x14ac:dyDescent="0.2">
      <c r="B184" s="176"/>
      <c r="C184" s="150"/>
      <c r="D184" s="150"/>
      <c r="E184" s="112" t="s">
        <v>76</v>
      </c>
      <c r="F184" s="150"/>
      <c r="G184" s="150">
        <v>30</v>
      </c>
      <c r="H184" s="171">
        <f>G184*11500*12</f>
        <v>4140000</v>
      </c>
    </row>
    <row r="185" spans="1:8" x14ac:dyDescent="0.2">
      <c r="B185" s="176"/>
      <c r="C185" s="150"/>
      <c r="D185" s="150"/>
      <c r="E185" s="112" t="s">
        <v>77</v>
      </c>
      <c r="F185" s="150"/>
      <c r="G185" s="150">
        <v>77</v>
      </c>
      <c r="H185" s="171">
        <f>G185*7000*12</f>
        <v>6468000</v>
      </c>
    </row>
    <row r="186" spans="1:8" x14ac:dyDescent="0.2">
      <c r="B186" s="176"/>
      <c r="C186" s="150"/>
      <c r="D186" s="150"/>
      <c r="E186" s="112" t="s">
        <v>78</v>
      </c>
      <c r="F186" s="150"/>
      <c r="G186" s="150">
        <v>0</v>
      </c>
      <c r="H186" s="171">
        <f>G186*4500*12</f>
        <v>0</v>
      </c>
    </row>
    <row r="187" spans="1:8" hidden="1" x14ac:dyDescent="0.2">
      <c r="B187" s="176"/>
      <c r="C187" s="159"/>
      <c r="D187" s="159"/>
      <c r="E187" s="142" t="s">
        <v>99</v>
      </c>
      <c r="F187" s="159"/>
      <c r="G187" s="159"/>
      <c r="H187" s="177"/>
    </row>
    <row r="188" spans="1:8" hidden="1" x14ac:dyDescent="0.2">
      <c r="B188" s="176"/>
      <c r="C188" s="150"/>
      <c r="D188" s="150"/>
      <c r="E188" s="112" t="s">
        <v>76</v>
      </c>
      <c r="F188" s="150"/>
      <c r="G188" s="150">
        <v>0</v>
      </c>
      <c r="H188" s="171"/>
    </row>
    <row r="189" spans="1:8" hidden="1" x14ac:dyDescent="0.2">
      <c r="B189" s="176"/>
      <c r="C189" s="150"/>
      <c r="D189" s="150"/>
      <c r="E189" s="112" t="s">
        <v>77</v>
      </c>
      <c r="F189" s="150"/>
      <c r="G189" s="150">
        <v>0</v>
      </c>
      <c r="H189" s="171"/>
    </row>
    <row r="190" spans="1:8" x14ac:dyDescent="0.2">
      <c r="B190" s="176"/>
      <c r="C190" s="150"/>
      <c r="D190" s="150"/>
      <c r="E190" s="112"/>
      <c r="F190" s="150"/>
      <c r="G190" s="150"/>
      <c r="H190" s="171"/>
    </row>
    <row r="191" spans="1:8" hidden="1" x14ac:dyDescent="0.2">
      <c r="B191" s="176"/>
      <c r="C191" s="150"/>
      <c r="D191" s="150"/>
      <c r="E191" s="112"/>
      <c r="F191" s="150"/>
      <c r="G191" s="150"/>
      <c r="H191" s="171"/>
    </row>
    <row r="192" spans="1:8" hidden="1" x14ac:dyDescent="0.2">
      <c r="B192" s="175"/>
      <c r="C192" s="153"/>
      <c r="D192" s="153"/>
      <c r="E192" s="156"/>
      <c r="F192" s="156"/>
      <c r="G192" s="156"/>
      <c r="H192" s="171"/>
    </row>
    <row r="193" spans="2:8" hidden="1" x14ac:dyDescent="0.2">
      <c r="B193" s="176"/>
      <c r="C193" s="153"/>
      <c r="D193" s="153"/>
      <c r="E193" s="143" t="s">
        <v>81</v>
      </c>
      <c r="F193" s="144" t="s">
        <v>75</v>
      </c>
      <c r="G193" s="160"/>
      <c r="H193" s="178"/>
    </row>
    <row r="194" spans="2:8" hidden="1" x14ac:dyDescent="0.2">
      <c r="B194" s="176"/>
      <c r="C194" s="153"/>
      <c r="D194" s="153"/>
      <c r="E194" s="143" t="s">
        <v>76</v>
      </c>
      <c r="F194" s="160"/>
      <c r="G194" s="160">
        <f>G7+G12+G17+G27+G32+G41+G46+G51+G60+G65+G70+G74+G78+G82+G86+G90+G94+G98+G102+G106+G110+G114+G174+G184+G22+G36+G55+G118+G122+G126+G130+G134+G188+G138+G142+G146+G150+G154+G158+G162+G166+G170</f>
        <v>2627</v>
      </c>
      <c r="H194" s="179">
        <f>(G194-G184-G114)*14500*12</f>
        <v>445092000</v>
      </c>
    </row>
    <row r="195" spans="2:8" hidden="1" x14ac:dyDescent="0.2">
      <c r="B195" s="176"/>
      <c r="C195" s="153"/>
      <c r="D195" s="153"/>
      <c r="E195" s="143" t="s">
        <v>77</v>
      </c>
      <c r="F195" s="160"/>
      <c r="G195" s="160">
        <f>G8+G13+G18+G28+G33+G42+G47+G52+G61+G66+G71+G75+G79+G83+G87+G91+G95+G99+G103+G107+G111+G115+G175+G185+G23+G37+G56+G119+G123+G127+G131+G135+G189+G139+G143+G147+G151+G155+G159+G163+G167+G171</f>
        <v>5376</v>
      </c>
      <c r="H195" s="179">
        <f>(G195-G185-G115)*6500*12</f>
        <v>406926000</v>
      </c>
    </row>
    <row r="196" spans="2:8" hidden="1" x14ac:dyDescent="0.2">
      <c r="B196" s="176"/>
      <c r="C196" s="153"/>
      <c r="D196" s="153"/>
      <c r="E196" s="143" t="s">
        <v>78</v>
      </c>
      <c r="F196" s="160"/>
      <c r="G196" s="161">
        <f>G9+G14+G19+G29+G34+G43+G48+G53+G62+G67+G72+G76+G80+G84+G88+G92+G96+G100+G104+G108+G112+G116+G176+G186+G24+G38+G57+G120+G124+G128+G132+G136+G140+G144+G148+G152+G156+G160+G164+G168+G172</f>
        <v>1459</v>
      </c>
      <c r="H196" s="179">
        <f>(G196-G186-G116)*4500*12</f>
        <v>78354000</v>
      </c>
    </row>
    <row r="197" spans="2:8" hidden="1" x14ac:dyDescent="0.2">
      <c r="B197" s="175"/>
      <c r="C197" s="153"/>
      <c r="D197" s="153"/>
      <c r="E197" s="156"/>
      <c r="F197" s="156"/>
      <c r="G197" s="156"/>
      <c r="H197" s="171"/>
    </row>
    <row r="198" spans="2:8" hidden="1" x14ac:dyDescent="0.2">
      <c r="B198" s="175"/>
      <c r="C198" s="153"/>
      <c r="D198" s="153"/>
      <c r="E198" s="156"/>
      <c r="F198" s="156"/>
      <c r="G198" s="156"/>
      <c r="H198" s="171"/>
    </row>
    <row r="199" spans="2:8" hidden="1" x14ac:dyDescent="0.2">
      <c r="B199" s="176"/>
      <c r="C199" s="150"/>
      <c r="D199" s="150"/>
      <c r="E199" s="150"/>
      <c r="F199" s="150"/>
      <c r="G199" s="156" t="s">
        <v>98</v>
      </c>
      <c r="H199" s="171">
        <f>(H184+H185+H186+H194+H195+H196+H114+H115+H116)/1000</f>
        <v>953682</v>
      </c>
    </row>
    <row r="200" spans="2:8" hidden="1" x14ac:dyDescent="0.2">
      <c r="B200" s="175"/>
      <c r="C200" s="153"/>
      <c r="D200" s="153"/>
      <c r="E200" s="156"/>
      <c r="F200" s="156"/>
      <c r="G200" s="156"/>
      <c r="H200" s="171"/>
    </row>
    <row r="201" spans="2:8" x14ac:dyDescent="0.2">
      <c r="B201" s="175"/>
      <c r="C201" s="153"/>
      <c r="D201" s="153"/>
      <c r="E201" s="145" t="s">
        <v>81</v>
      </c>
      <c r="F201" s="146" t="s">
        <v>75</v>
      </c>
      <c r="G201" s="147"/>
      <c r="H201" s="180"/>
    </row>
    <row r="202" spans="2:8" x14ac:dyDescent="0.2">
      <c r="B202" s="175"/>
      <c r="C202" s="153"/>
      <c r="D202" s="153"/>
      <c r="E202" s="145" t="s">
        <v>76</v>
      </c>
      <c r="F202" s="162"/>
      <c r="G202" s="162">
        <v>2627</v>
      </c>
      <c r="H202" s="181">
        <f>H7+H12+H17+H22+H27+H32+H36+H41+H46+H51+H55+H60+H65+H70+H74+H78+H82+H86+H90+H94+H98+H102+H106+H110+H114+H118+H122+H126+H130+H134+H138+H142+H146+H150+H154+H158+H162+H166+H170+H184+H174</f>
        <v>454614000</v>
      </c>
    </row>
    <row r="203" spans="2:8" x14ac:dyDescent="0.2">
      <c r="B203" s="175"/>
      <c r="C203" s="153"/>
      <c r="D203" s="153"/>
      <c r="E203" s="145" t="s">
        <v>77</v>
      </c>
      <c r="F203" s="162"/>
      <c r="G203" s="162">
        <v>5376</v>
      </c>
      <c r="H203" s="181">
        <f>H8+H13+H18+H23+H28+H33+H37+H42+H47+H52+H56+H61+H66+H71+H75+H79+H83+H87+H91+H95+H99+H103+H107+H111+H115+H119+H123+H127+H131+H135+H139+H143+H147+H151+H155+H159+H163+H167+H171+H175+H185</f>
        <v>420282000</v>
      </c>
    </row>
    <row r="204" spans="2:8" x14ac:dyDescent="0.2">
      <c r="B204" s="175"/>
      <c r="C204" s="153"/>
      <c r="D204" s="153"/>
      <c r="E204" s="145" t="s">
        <v>78</v>
      </c>
      <c r="F204" s="162"/>
      <c r="G204" s="162">
        <v>1459</v>
      </c>
      <c r="H204" s="181">
        <f>H9+H14+H19+H24+H29+H34+H38+H43+H48+H53+H57+H62+H67+H72+H76+H80+H84+H88+H92+H96+H100+H104+H108+H112+H116+H120+H124+H128+H132+H136+H140+H144+H148+H152+H156+H160+H164+H168+H172+H176+H186</f>
        <v>78786000</v>
      </c>
    </row>
    <row r="205" spans="2:8" x14ac:dyDescent="0.2">
      <c r="B205" s="175"/>
      <c r="C205" s="153"/>
      <c r="D205" s="153"/>
      <c r="E205" s="162"/>
      <c r="F205" s="162"/>
      <c r="G205" s="162"/>
      <c r="H205" s="181"/>
    </row>
    <row r="206" spans="2:8" x14ac:dyDescent="0.2">
      <c r="B206" s="175"/>
      <c r="C206" s="153"/>
      <c r="D206" s="153"/>
      <c r="E206" s="162"/>
      <c r="F206" s="193" t="s">
        <v>126</v>
      </c>
      <c r="G206" s="162" t="s">
        <v>98</v>
      </c>
      <c r="H206" s="181">
        <f>(H202+H203+H204)/1000</f>
        <v>953682</v>
      </c>
    </row>
    <row r="207" spans="2:8" x14ac:dyDescent="0.2">
      <c r="B207" s="175"/>
      <c r="C207" s="153"/>
      <c r="D207" s="153"/>
      <c r="E207" s="162"/>
      <c r="F207" s="193"/>
      <c r="G207" s="162" t="s">
        <v>123</v>
      </c>
      <c r="H207" s="181">
        <f>H206*0.302</f>
        <v>288011.96399999998</v>
      </c>
    </row>
    <row r="208" spans="2:8" ht="13.5" thickBot="1" x14ac:dyDescent="0.25">
      <c r="B208" s="182"/>
      <c r="C208" s="183"/>
      <c r="D208" s="183"/>
      <c r="E208" s="184"/>
      <c r="F208" s="194"/>
      <c r="G208" s="185" t="s">
        <v>124</v>
      </c>
      <c r="H208" s="186">
        <f>H206+H207</f>
        <v>1241693.9639999999</v>
      </c>
    </row>
    <row r="211" spans="3:7" x14ac:dyDescent="0.2">
      <c r="C211" s="196" t="s">
        <v>128</v>
      </c>
      <c r="D211" s="196"/>
      <c r="E211" s="196"/>
      <c r="G211" s="197" t="s">
        <v>129</v>
      </c>
    </row>
    <row r="215" spans="3:7" x14ac:dyDescent="0.2">
      <c r="C215" s="196" t="s">
        <v>131</v>
      </c>
      <c r="D215" s="196"/>
      <c r="E215" s="196"/>
      <c r="G215" s="197" t="s">
        <v>130</v>
      </c>
    </row>
  </sheetData>
  <mergeCells count="6">
    <mergeCell ref="C215:E215"/>
    <mergeCell ref="C179:G179"/>
    <mergeCell ref="C182:G182"/>
    <mergeCell ref="F206:F208"/>
    <mergeCell ref="C1:G1"/>
    <mergeCell ref="C211:E211"/>
  </mergeCells>
  <pageMargins left="0.11811023622047245" right="0.31496062992125984" top="0.15748031496062992" bottom="0.15748031496062992" header="0" footer="0"/>
  <pageSetup paperSize="9" scale="73" fitToHeight="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числ</vt:lpstr>
      <vt:lpstr>Лист1</vt:lpstr>
      <vt:lpstr>численность с ПБ и без ГСПК</vt:lpstr>
      <vt:lpstr>все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Пряхина Александра Викторовна</dc:creator>
  <cp:lastModifiedBy>Виталюева Мария Александровна</cp:lastModifiedBy>
  <cp:lastPrinted>2023-04-04T17:27:02Z</cp:lastPrinted>
  <dcterms:created xsi:type="dcterms:W3CDTF">2022-04-08T06:52:01Z</dcterms:created>
  <dcterms:modified xsi:type="dcterms:W3CDTF">2023-06-20T22:51:02Z</dcterms:modified>
</cp:coreProperties>
</file>